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/>
  <mc:AlternateContent xmlns:mc="http://schemas.openxmlformats.org/markup-compatibility/2006">
    <mc:Choice Requires="x15">
      <x15ac:absPath xmlns:x15ac="http://schemas.microsoft.com/office/spreadsheetml/2010/11/ac" url="C:\Users\-Vip-23\Desktop\2024\مستخلص\"/>
    </mc:Choice>
  </mc:AlternateContent>
  <xr:revisionPtr revIDLastSave="0" documentId="13_ncr:1_{396DF675-6308-4119-BE59-1694E063F03B}" xr6:coauthVersionLast="47" xr6:coauthVersionMax="47" xr10:uidLastSave="{00000000-0000-0000-0000-000000000000}"/>
  <bookViews>
    <workbookView xWindow="-120" yWindow="-120" windowWidth="20730" windowHeight="11160" activeTab="4" xr2:uid="{00000000-000D-0000-FFFF-FFFF00000000}"/>
  </bookViews>
  <sheets>
    <sheet name="A6" sheetId="1" r:id="rId1"/>
    <sheet name="A3" sheetId="2" r:id="rId2"/>
    <sheet name="A10" sheetId="3" r:id="rId3"/>
    <sheet name="ابراج المستقبل" sheetId="4" r:id="rId4"/>
    <sheet name="باغوص" sheetId="6" r:id="rId5"/>
    <sheet name="Sheet4" sheetId="5" r:id="rId6"/>
  </sheets>
  <definedNames>
    <definedName name="_xlnm.Print_Area" localSheetId="1">'A3'!$A$1:$L$34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6" i="6" l="1"/>
  <c r="I25" i="6"/>
  <c r="I40" i="4" l="1"/>
  <c r="F4" i="6" l="1"/>
  <c r="I4" i="6" s="1"/>
  <c r="I5" i="6" l="1"/>
  <c r="G12" i="1"/>
  <c r="I6" i="6" l="1"/>
  <c r="L1" i="3"/>
  <c r="L1" i="2"/>
  <c r="G11" i="1"/>
  <c r="K1" i="1"/>
  <c r="K32" i="3" l="1"/>
  <c r="K31" i="2"/>
  <c r="F5" i="4" l="1"/>
  <c r="F6" i="4"/>
  <c r="G6" i="4" s="1"/>
  <c r="F7" i="4"/>
  <c r="F8" i="4"/>
  <c r="I8" i="4" s="1"/>
  <c r="F9" i="4"/>
  <c r="I9" i="4" s="1"/>
  <c r="F10" i="4"/>
  <c r="I10" i="4" s="1"/>
  <c r="F11" i="4"/>
  <c r="I11" i="4" s="1"/>
  <c r="F12" i="4"/>
  <c r="I12" i="4" s="1"/>
  <c r="F13" i="4"/>
  <c r="I13" i="4" s="1"/>
  <c r="F14" i="4"/>
  <c r="I14" i="4" s="1"/>
  <c r="F15" i="4"/>
  <c r="I15" i="4" s="1"/>
  <c r="F16" i="4"/>
  <c r="I16" i="4" s="1"/>
  <c r="F17" i="4"/>
  <c r="I17" i="4" s="1"/>
  <c r="F18" i="4"/>
  <c r="I18" i="4" s="1"/>
  <c r="F19" i="4"/>
  <c r="I19" i="4" s="1"/>
  <c r="F4" i="4"/>
  <c r="I4" i="4" s="1"/>
  <c r="K27" i="5"/>
  <c r="K20" i="5"/>
  <c r="K19" i="5"/>
  <c r="K18" i="5"/>
  <c r="K17" i="5"/>
  <c r="I17" i="5"/>
  <c r="G16" i="5"/>
  <c r="G15" i="5"/>
  <c r="G14" i="5"/>
  <c r="G13" i="5"/>
  <c r="G12" i="5"/>
  <c r="G11" i="5"/>
  <c r="G10" i="5"/>
  <c r="G9" i="5"/>
  <c r="G8" i="5"/>
  <c r="K8" i="5" s="1"/>
  <c r="G7" i="5"/>
  <c r="G6" i="5"/>
  <c r="K6" i="5" s="1"/>
  <c r="G5" i="5"/>
  <c r="K5" i="5" s="1"/>
  <c r="G4" i="5"/>
  <c r="J40" i="4"/>
  <c r="K20" i="3"/>
  <c r="K19" i="3"/>
  <c r="K18" i="3"/>
  <c r="K17" i="3"/>
  <c r="I17" i="3"/>
  <c r="G16" i="3"/>
  <c r="G15" i="3"/>
  <c r="G14" i="3"/>
  <c r="G13" i="3"/>
  <c r="G12" i="3"/>
  <c r="G11" i="3"/>
  <c r="G10" i="3"/>
  <c r="G9" i="3"/>
  <c r="G8" i="3"/>
  <c r="H7" i="3"/>
  <c r="H8" i="3" s="1"/>
  <c r="G7" i="3"/>
  <c r="G6" i="3"/>
  <c r="K6" i="3" s="1"/>
  <c r="G5" i="3"/>
  <c r="K5" i="3" s="1"/>
  <c r="G4" i="3"/>
  <c r="I4" i="3" s="1"/>
  <c r="I19" i="3" s="1"/>
  <c r="I4" i="5" l="1"/>
  <c r="I19" i="5" s="1"/>
  <c r="K4" i="5"/>
  <c r="K7" i="5"/>
  <c r="I7" i="5"/>
  <c r="H7" i="4"/>
  <c r="H6" i="4"/>
  <c r="G5" i="4"/>
  <c r="I5" i="4" s="1"/>
  <c r="I6" i="4"/>
  <c r="G7" i="4"/>
  <c r="I7" i="4" s="1"/>
  <c r="J7" i="4" s="1"/>
  <c r="K4" i="3"/>
  <c r="I6" i="5"/>
  <c r="I8" i="5"/>
  <c r="I5" i="5"/>
  <c r="I18" i="5" s="1"/>
  <c r="H9" i="3"/>
  <c r="K8" i="3"/>
  <c r="I8" i="3"/>
  <c r="I6" i="3"/>
  <c r="I7" i="3"/>
  <c r="I5" i="3"/>
  <c r="I18" i="3" s="1"/>
  <c r="K7" i="3"/>
  <c r="I20" i="4" l="1"/>
  <c r="J6" i="4"/>
  <c r="I9" i="5"/>
  <c r="K9" i="5"/>
  <c r="H10" i="3"/>
  <c r="K9" i="3"/>
  <c r="I9" i="3"/>
  <c r="I10" i="5" l="1"/>
  <c r="K10" i="5"/>
  <c r="H11" i="3"/>
  <c r="K10" i="3"/>
  <c r="I10" i="3"/>
  <c r="K11" i="5" l="1"/>
  <c r="I11" i="5"/>
  <c r="H12" i="3"/>
  <c r="K11" i="3"/>
  <c r="I11" i="3"/>
  <c r="I12" i="5" l="1"/>
  <c r="K12" i="5"/>
  <c r="H13" i="3"/>
  <c r="K12" i="3"/>
  <c r="I12" i="3"/>
  <c r="I13" i="5" l="1"/>
  <c r="K13" i="5"/>
  <c r="H14" i="3"/>
  <c r="K13" i="3"/>
  <c r="I13" i="3"/>
  <c r="K14" i="5" l="1"/>
  <c r="I14" i="5"/>
  <c r="H15" i="3"/>
  <c r="K14" i="3"/>
  <c r="I14" i="3"/>
  <c r="I15" i="5" l="1"/>
  <c r="K15" i="5"/>
  <c r="H16" i="3"/>
  <c r="K15" i="3"/>
  <c r="I15" i="3"/>
  <c r="I16" i="5" l="1"/>
  <c r="K16" i="5"/>
  <c r="K21" i="5" s="1"/>
  <c r="K28" i="5" s="1"/>
  <c r="K16" i="3"/>
  <c r="I16" i="3"/>
  <c r="K21" i="3" l="1"/>
  <c r="K33" i="3" s="1"/>
  <c r="J41" i="4"/>
  <c r="I17" i="2" l="1"/>
  <c r="K17" i="2"/>
  <c r="K18" i="2"/>
  <c r="K19" i="2"/>
  <c r="K20" i="2"/>
  <c r="G5" i="2"/>
  <c r="G6" i="2"/>
  <c r="I6" i="2" s="1"/>
  <c r="G7" i="2"/>
  <c r="G8" i="2"/>
  <c r="G9" i="2"/>
  <c r="G10" i="2"/>
  <c r="G11" i="2"/>
  <c r="G12" i="2"/>
  <c r="G13" i="2"/>
  <c r="G14" i="2"/>
  <c r="G15" i="2"/>
  <c r="G16" i="2"/>
  <c r="G4" i="2"/>
  <c r="H7" i="2"/>
  <c r="H8" i="2" s="1"/>
  <c r="H9" i="2" l="1"/>
  <c r="I9" i="2" s="1"/>
  <c r="I8" i="2"/>
  <c r="I4" i="2"/>
  <c r="I19" i="2" s="1"/>
  <c r="K4" i="2"/>
  <c r="K9" i="2"/>
  <c r="K8" i="2"/>
  <c r="I7" i="2"/>
  <c r="K7" i="2"/>
  <c r="I5" i="2"/>
  <c r="I18" i="2" s="1"/>
  <c r="K5" i="2"/>
  <c r="K6" i="2"/>
  <c r="H10" i="2"/>
  <c r="I10" i="2" s="1"/>
  <c r="G10" i="1"/>
  <c r="J10" i="1" s="1"/>
  <c r="K10" i="2" l="1"/>
  <c r="H11" i="2"/>
  <c r="I11" i="2" s="1"/>
  <c r="I11" i="1"/>
  <c r="J11" i="1" l="1"/>
  <c r="I12" i="1"/>
  <c r="H12" i="2"/>
  <c r="K11" i="2"/>
  <c r="I9" i="1"/>
  <c r="I8" i="1"/>
  <c r="I7" i="1"/>
  <c r="J23" i="1"/>
  <c r="G5" i="1"/>
  <c r="G6" i="1"/>
  <c r="G7" i="1"/>
  <c r="G8" i="1"/>
  <c r="G9" i="1"/>
  <c r="G4" i="1"/>
  <c r="J5" i="1"/>
  <c r="J6" i="1"/>
  <c r="J4" i="1"/>
  <c r="J9" i="1"/>
  <c r="J8" i="1"/>
  <c r="J7" i="1"/>
  <c r="H13" i="2" l="1"/>
  <c r="K12" i="2"/>
  <c r="I12" i="2"/>
  <c r="J12" i="1"/>
  <c r="I13" i="1"/>
  <c r="I14" i="1" s="1"/>
  <c r="I15" i="1" s="1"/>
  <c r="I16" i="1" s="1"/>
  <c r="J17" i="1"/>
  <c r="J24" i="1" s="1"/>
  <c r="H14" i="2" l="1"/>
  <c r="K13" i="2"/>
  <c r="I13" i="2"/>
  <c r="H15" i="2" l="1"/>
  <c r="K14" i="2"/>
  <c r="I14" i="2"/>
  <c r="H16" i="2" l="1"/>
  <c r="K15" i="2"/>
  <c r="I15" i="2"/>
  <c r="I16" i="2" l="1"/>
  <c r="K16" i="2"/>
  <c r="K21" i="2" s="1"/>
  <c r="K32" i="2" s="1"/>
</calcChain>
</file>

<file path=xl/sharedStrings.xml><?xml version="1.0" encoding="utf-8"?>
<sst xmlns="http://schemas.openxmlformats.org/spreadsheetml/2006/main" count="332" uniqueCount="92">
  <si>
    <t>اعمال اللبشة العادية</t>
  </si>
  <si>
    <t>اعمال اللبشة المسلحة</t>
  </si>
  <si>
    <t>خرسانة البدروم</t>
  </si>
  <si>
    <t>خرسانة الارضي</t>
  </si>
  <si>
    <t>خرسانة الاول</t>
  </si>
  <si>
    <t>خرسانة الثاني</t>
  </si>
  <si>
    <t>البند</t>
  </si>
  <si>
    <t>بيان الاعمال</t>
  </si>
  <si>
    <t>الوحدة</t>
  </si>
  <si>
    <t>كمية العقد</t>
  </si>
  <si>
    <t>الكمية المنفذة</t>
  </si>
  <si>
    <t>سابقة</t>
  </si>
  <si>
    <t>حالية</t>
  </si>
  <si>
    <t>الاجمالى</t>
  </si>
  <si>
    <t>النسبة</t>
  </si>
  <si>
    <t>سعر الوحدة</t>
  </si>
  <si>
    <t>اجمالى القيمة المنفذة</t>
  </si>
  <si>
    <t>ملاحظات</t>
  </si>
  <si>
    <t>خرسانة الثالث</t>
  </si>
  <si>
    <t>خرسانة الرابع</t>
  </si>
  <si>
    <t>خرسانة الخامس</t>
  </si>
  <si>
    <t>خرسانة السادس</t>
  </si>
  <si>
    <t>خرسانة  السابع</t>
  </si>
  <si>
    <t>خرسانة الثامن</t>
  </si>
  <si>
    <t>خرسانة  التاسع</t>
  </si>
  <si>
    <t>اعمال المبني الرئيسي</t>
  </si>
  <si>
    <t>م3</t>
  </si>
  <si>
    <t xml:space="preserve">المقاول </t>
  </si>
  <si>
    <t>احمد الجبالى</t>
  </si>
  <si>
    <t>برج A6</t>
  </si>
  <si>
    <t>سند صرف 1849</t>
  </si>
  <si>
    <t>بيانات الصرف والسداد</t>
  </si>
  <si>
    <t xml:space="preserve">عن الفترة </t>
  </si>
  <si>
    <t xml:space="preserve">الى </t>
  </si>
  <si>
    <t xml:space="preserve">مشروع فيو بارك - الفيوم </t>
  </si>
  <si>
    <t>سند صرف 1982</t>
  </si>
  <si>
    <t>تم تعديل السعر بأمر من الحاج</t>
  </si>
  <si>
    <t>سند صرف 2299</t>
  </si>
  <si>
    <t>برج A10</t>
  </si>
  <si>
    <t xml:space="preserve">نسبة الصرف المتفق عليها </t>
  </si>
  <si>
    <t>المبلغ المستحق للصرف</t>
  </si>
  <si>
    <t>الشوخشيخة</t>
  </si>
  <si>
    <t>10%المتبقية من الخرسانة العادية</t>
  </si>
  <si>
    <t>50%المتبقية من اللبشة</t>
  </si>
  <si>
    <t>قيمة الاعمال المنفذة</t>
  </si>
  <si>
    <t>خرسانة عادية للأساسات</t>
  </si>
  <si>
    <t>خرسانة مسلحة للأساسات ( اللبشة المسلحة )</t>
  </si>
  <si>
    <t>خرسانة مسلحة اعمدة وحوائط وسقف البدروم</t>
  </si>
  <si>
    <t>خرسانة مسلحة اعمدة الارضي</t>
  </si>
  <si>
    <t>تعلية</t>
  </si>
  <si>
    <t>صرف5%تعلية اللبشة مع كل دور حتى 6 علوي</t>
  </si>
  <si>
    <t>الصافى المستحق</t>
  </si>
  <si>
    <t>خصم 40%من اللبشة
5%من كل دور</t>
  </si>
  <si>
    <t>اضافة</t>
  </si>
  <si>
    <t>190500×2.5%</t>
  </si>
  <si>
    <t>م1</t>
  </si>
  <si>
    <t>م2</t>
  </si>
  <si>
    <t xml:space="preserve">سند صرف 2097 </t>
  </si>
  <si>
    <t>اشرف كشري</t>
  </si>
  <si>
    <t>سند صرف 2135</t>
  </si>
  <si>
    <t>سند صرف 2147</t>
  </si>
  <si>
    <t>سند صرف 2248</t>
  </si>
  <si>
    <t>سند صرف 2300</t>
  </si>
  <si>
    <t>برج A3</t>
  </si>
  <si>
    <t xml:space="preserve"> </t>
  </si>
  <si>
    <t>سند صرف 1888</t>
  </si>
  <si>
    <t>سند صرف 1274</t>
  </si>
  <si>
    <t>سند صرف 1478</t>
  </si>
  <si>
    <t>سند صرف 1611</t>
  </si>
  <si>
    <t>عمرو كشري</t>
  </si>
  <si>
    <t>م/ احمد سمير</t>
  </si>
  <si>
    <t>قبل الصرف يتم مراجعة م احمد سمير فى انتهاء صب السقف</t>
  </si>
  <si>
    <t>باغوص</t>
  </si>
  <si>
    <t>سند صرف 2347</t>
  </si>
  <si>
    <t>سند صرف 2427</t>
  </si>
  <si>
    <t>سند صرف 2520</t>
  </si>
  <si>
    <t>سند صرف 2593</t>
  </si>
  <si>
    <t xml:space="preserve">سند صرف 2661 </t>
  </si>
  <si>
    <t>سند صرف 2543</t>
  </si>
  <si>
    <t>سند صرف 2569</t>
  </si>
  <si>
    <t>سند صرف 2633</t>
  </si>
  <si>
    <t>سند صرف 2118</t>
  </si>
  <si>
    <t>سند صرف 2146</t>
  </si>
  <si>
    <t>سند صرف 2152</t>
  </si>
  <si>
    <t>سند صرف 2288</t>
  </si>
  <si>
    <t>سند صرف 2563</t>
  </si>
  <si>
    <t>سند صرف 2574</t>
  </si>
  <si>
    <t>سند صرف 2596</t>
  </si>
  <si>
    <t>سند صرف 2647</t>
  </si>
  <si>
    <t>سند صرف 2688</t>
  </si>
  <si>
    <t>سند صرف 2727</t>
  </si>
  <si>
    <t>من الحاج احمد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</si>
</sst>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د_._إ_._‏_-;\-* #,##0.00\ _د_._إ_._‏_-;_-* &quot;-&quot;??\ _د_._إ_._‏_-;_-@_-"/>
    <numFmt numFmtId="165" formatCode="_-* #,##0\ _د_._إ_._‏_-;\-* #,##0\ _د_._إ_._‏_-;_-* &quot;-&quot;??\ _د_._إ_._‏_-;_-@_-"/>
    <numFmt numFmtId="166" formatCode="_-* #,##0.00\ _ج_._م_._‏_-;\-* #,##0.00\ _ج_._م_._‏_-;_-* &quot;-&quot;??\ _ج_._م_._‏_-;_-@_-"/>
  </numFmts>
  <fonts count="11" x14ac:knownFonts="1">
    <font>
      <sz val="11"/>
      <color theme="1"/>
      <name val="Arial"/>
      <family val="2"/>
      <charset val="178"/>
      <scheme val="minor"/>
    </font>
    <font>
      <sz val="11"/>
      <color theme="1"/>
      <name val="Arial"/>
      <family val="2"/>
      <charset val="178"/>
      <scheme val="minor"/>
    </font>
    <font>
      <u/>
      <sz val="12"/>
      <color theme="1"/>
      <name val="Arial"/>
      <family val="2"/>
      <charset val="178"/>
      <scheme val="minor"/>
    </font>
    <font>
      <sz val="12"/>
      <color theme="1"/>
      <name val="Arial"/>
      <family val="2"/>
      <charset val="178"/>
      <scheme val="minor"/>
    </font>
    <font>
      <u/>
      <sz val="14"/>
      <color rgb="FFFF0000"/>
      <name val="Arial"/>
      <family val="2"/>
      <charset val="178"/>
      <scheme val="minor"/>
    </font>
    <font>
      <b/>
      <sz val="11"/>
      <color rgb="FFFF0000"/>
      <name val="Arial"/>
      <family val="2"/>
      <scheme val="minor"/>
    </font>
    <font>
      <sz val="11"/>
      <color rgb="FFFF0000"/>
      <name val="Arial"/>
      <family val="2"/>
      <charset val="178"/>
      <scheme val="minor"/>
    </font>
    <font>
      <sz val="8"/>
      <name val="Arial"/>
      <family val="2"/>
      <charset val="178"/>
      <scheme val="minor"/>
    </font>
    <font>
      <u/>
      <sz val="14"/>
      <color theme="1"/>
      <name val="Arial"/>
      <family val="2"/>
      <charset val="178"/>
      <scheme val="minor"/>
    </font>
    <font>
      <b/>
      <u val="singleAccounting"/>
      <sz val="11"/>
      <color theme="1"/>
      <name val="Arial"/>
      <family val="2"/>
      <scheme val="minor"/>
    </font>
    <font>
      <b/>
      <sz val="11"/>
      <color theme="1"/>
      <name val="Arial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1">
    <border>
      <left/>
      <right/>
      <top/>
      <bottom/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ck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ck">
        <color auto="1"/>
      </right>
      <top style="thin">
        <color auto="1"/>
      </top>
      <bottom/>
      <diagonal/>
    </border>
    <border>
      <left style="thick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/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 style="thin">
        <color auto="1"/>
      </right>
      <top style="thick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/>
      <top style="thick">
        <color auto="1"/>
      </top>
      <bottom style="thin">
        <color auto="1"/>
      </bottom>
      <diagonal/>
    </border>
    <border>
      <left/>
      <right/>
      <top style="thick">
        <color auto="1"/>
      </top>
      <bottom style="thin">
        <color auto="1"/>
      </bottom>
      <diagonal/>
    </border>
    <border>
      <left/>
      <right style="thin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 style="thin">
        <color auto="1"/>
      </left>
      <right/>
      <top style="thin">
        <color auto="1"/>
      </top>
      <bottom style="thick">
        <color auto="1"/>
      </bottom>
      <diagonal/>
    </border>
    <border>
      <left/>
      <right/>
      <top style="thin">
        <color auto="1"/>
      </top>
      <bottom style="thick">
        <color auto="1"/>
      </bottom>
      <diagonal/>
    </border>
    <border>
      <left/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/>
      <diagonal/>
    </border>
    <border>
      <left style="thin">
        <color auto="1"/>
      </left>
      <right style="thin">
        <color auto="1"/>
      </right>
      <top/>
      <bottom style="thick">
        <color auto="1"/>
      </bottom>
      <diagonal/>
    </border>
    <border>
      <left style="thick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05">
    <xf numFmtId="0" fontId="0" fillId="0" borderId="0" xfId="0"/>
    <xf numFmtId="0" fontId="0" fillId="0" borderId="0" xfId="0" applyAlignment="1">
      <alignment horizontal="center" vertical="center"/>
    </xf>
    <xf numFmtId="164" fontId="0" fillId="0" borderId="0" xfId="1" applyFont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164" fontId="0" fillId="0" borderId="5" xfId="1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164" fontId="0" fillId="0" borderId="8" xfId="1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164" fontId="0" fillId="0" borderId="11" xfId="1" applyFon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164" fontId="0" fillId="0" borderId="17" xfId="1" applyFont="1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164" fontId="0" fillId="0" borderId="21" xfId="1" applyFont="1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164" fontId="0" fillId="0" borderId="2" xfId="1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14" fontId="3" fillId="0" borderId="0" xfId="0" applyNumberFormat="1" applyFont="1" applyAlignment="1">
      <alignment horizontal="center" vertical="center"/>
    </xf>
    <xf numFmtId="164" fontId="3" fillId="0" borderId="0" xfId="1" applyFont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164" fontId="0" fillId="0" borderId="5" xfId="1" applyFont="1" applyFill="1" applyBorder="1" applyAlignment="1">
      <alignment horizontal="center" vertical="center"/>
    </xf>
    <xf numFmtId="0" fontId="0" fillId="0" borderId="8" xfId="0" applyBorder="1" applyAlignment="1">
      <alignment horizontal="center" vertical="center" wrapText="1"/>
    </xf>
    <xf numFmtId="164" fontId="0" fillId="0" borderId="8" xfId="1" applyFont="1" applyBorder="1" applyAlignment="1">
      <alignment horizontal="center" vertical="center" wrapText="1"/>
    </xf>
    <xf numFmtId="9" fontId="0" fillId="0" borderId="11" xfId="0" applyNumberFormat="1" applyBorder="1" applyAlignment="1">
      <alignment horizontal="center" vertical="center"/>
    </xf>
    <xf numFmtId="9" fontId="0" fillId="0" borderId="5" xfId="0" applyNumberFormat="1" applyBorder="1" applyAlignment="1">
      <alignment horizontal="center" vertical="center"/>
    </xf>
    <xf numFmtId="165" fontId="0" fillId="0" borderId="5" xfId="1" applyNumberFormat="1" applyFont="1" applyBorder="1" applyAlignment="1">
      <alignment horizontal="center" vertical="center"/>
    </xf>
    <xf numFmtId="165" fontId="0" fillId="0" borderId="11" xfId="1" applyNumberFormat="1" applyFont="1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9" fontId="0" fillId="0" borderId="17" xfId="0" applyNumberFormat="1" applyBorder="1" applyAlignment="1">
      <alignment horizontal="center" vertical="center"/>
    </xf>
    <xf numFmtId="165" fontId="0" fillId="0" borderId="34" xfId="1" applyNumberFormat="1" applyFont="1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164" fontId="0" fillId="0" borderId="35" xfId="1" applyFont="1" applyBorder="1" applyAlignment="1">
      <alignment horizontal="center" vertical="center"/>
    </xf>
    <xf numFmtId="9" fontId="0" fillId="0" borderId="35" xfId="0" applyNumberFormat="1" applyBorder="1" applyAlignment="1">
      <alignment horizontal="center" vertical="center"/>
    </xf>
    <xf numFmtId="165" fontId="0" fillId="0" borderId="35" xfId="1" applyNumberFormat="1" applyFont="1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165" fontId="3" fillId="0" borderId="0" xfId="1" applyNumberFormat="1" applyFont="1" applyAlignment="1">
      <alignment horizontal="center" vertical="center"/>
    </xf>
    <xf numFmtId="165" fontId="0" fillId="0" borderId="5" xfId="1" applyNumberFormat="1" applyFont="1" applyFill="1" applyBorder="1" applyAlignment="1">
      <alignment horizontal="center" vertical="center"/>
    </xf>
    <xf numFmtId="165" fontId="0" fillId="0" borderId="17" xfId="1" applyNumberFormat="1" applyFont="1" applyFill="1" applyBorder="1" applyAlignment="1">
      <alignment horizontal="center" vertical="center"/>
    </xf>
    <xf numFmtId="165" fontId="0" fillId="0" borderId="35" xfId="1" applyNumberFormat="1" applyFont="1" applyFill="1" applyBorder="1" applyAlignment="1">
      <alignment horizontal="center" vertical="center"/>
    </xf>
    <xf numFmtId="165" fontId="0" fillId="0" borderId="21" xfId="1" applyNumberFormat="1" applyFont="1" applyBorder="1" applyAlignment="1">
      <alignment horizontal="center" vertical="center"/>
    </xf>
    <xf numFmtId="165" fontId="0" fillId="0" borderId="2" xfId="1" applyNumberFormat="1" applyFont="1" applyBorder="1" applyAlignment="1">
      <alignment horizontal="center" vertical="center"/>
    </xf>
    <xf numFmtId="165" fontId="0" fillId="0" borderId="17" xfId="1" applyNumberFormat="1" applyFont="1" applyBorder="1" applyAlignment="1">
      <alignment horizontal="center" vertical="center"/>
    </xf>
    <xf numFmtId="165" fontId="0" fillId="0" borderId="0" xfId="1" applyNumberFormat="1" applyFont="1" applyAlignment="1">
      <alignment horizontal="center" vertical="center"/>
    </xf>
    <xf numFmtId="14" fontId="0" fillId="0" borderId="5" xfId="0" applyNumberFormat="1" applyBorder="1" applyAlignment="1">
      <alignment horizontal="center" vertical="center"/>
    </xf>
    <xf numFmtId="14" fontId="0" fillId="0" borderId="5" xfId="1" applyNumberFormat="1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4" fillId="0" borderId="37" xfId="0" applyFont="1" applyBorder="1" applyAlignment="1">
      <alignment horizontal="center" vertical="center"/>
    </xf>
    <xf numFmtId="14" fontId="0" fillId="0" borderId="11" xfId="0" applyNumberFormat="1" applyBorder="1" applyAlignment="1">
      <alignment horizontal="center" vertical="center"/>
    </xf>
    <xf numFmtId="164" fontId="0" fillId="0" borderId="21" xfId="0" applyNumberFormat="1" applyBorder="1" applyAlignment="1">
      <alignment horizontal="center" vertical="center"/>
    </xf>
    <xf numFmtId="0" fontId="0" fillId="0" borderId="11" xfId="1" applyNumberFormat="1" applyFont="1" applyBorder="1" applyAlignment="1">
      <alignment horizontal="center" vertical="center"/>
    </xf>
    <xf numFmtId="0" fontId="0" fillId="0" borderId="34" xfId="1" applyNumberFormat="1" applyFont="1" applyBorder="1" applyAlignment="1">
      <alignment horizontal="center" vertical="center"/>
    </xf>
    <xf numFmtId="14" fontId="2" fillId="0" borderId="0" xfId="0" applyNumberFormat="1" applyFont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164" fontId="0" fillId="2" borderId="5" xfId="1" applyFont="1" applyFill="1" applyBorder="1" applyAlignment="1">
      <alignment horizontal="center" vertical="center"/>
    </xf>
    <xf numFmtId="14" fontId="0" fillId="0" borderId="6" xfId="0" applyNumberFormat="1" applyBorder="1" applyAlignment="1">
      <alignment horizontal="center" vertical="center"/>
    </xf>
    <xf numFmtId="164" fontId="0" fillId="0" borderId="3" xfId="1" applyFont="1" applyBorder="1" applyAlignment="1">
      <alignment horizontal="center" vertical="center"/>
    </xf>
    <xf numFmtId="164" fontId="0" fillId="0" borderId="9" xfId="1" applyFont="1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164" fontId="0" fillId="0" borderId="2" xfId="1" applyFont="1" applyBorder="1" applyAlignment="1">
      <alignment horizontal="center" vertical="center"/>
    </xf>
    <xf numFmtId="164" fontId="0" fillId="0" borderId="8" xfId="1" applyFont="1" applyBorder="1" applyAlignment="1">
      <alignment horizontal="center" vertical="center"/>
    </xf>
    <xf numFmtId="164" fontId="0" fillId="0" borderId="2" xfId="1" applyFont="1" applyBorder="1" applyAlignment="1">
      <alignment horizontal="center" vertical="center" wrapText="1"/>
    </xf>
    <xf numFmtId="164" fontId="0" fillId="0" borderId="8" xfId="1" applyFont="1" applyBorder="1" applyAlignment="1">
      <alignment horizontal="center" vertical="center" wrapText="1"/>
    </xf>
    <xf numFmtId="0" fontId="0" fillId="0" borderId="31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165" fontId="0" fillId="0" borderId="2" xfId="1" applyNumberFormat="1" applyFont="1" applyBorder="1" applyAlignment="1">
      <alignment horizontal="center" vertical="center"/>
    </xf>
    <xf numFmtId="165" fontId="0" fillId="0" borderId="8" xfId="1" applyNumberFormat="1" applyFont="1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165" fontId="0" fillId="2" borderId="5" xfId="1" applyNumberFormat="1" applyFont="1" applyFill="1" applyBorder="1" applyAlignment="1">
      <alignment horizontal="center" vertical="center"/>
    </xf>
    <xf numFmtId="0" fontId="8" fillId="0" borderId="37" xfId="0" applyFont="1" applyBorder="1" applyAlignment="1">
      <alignment horizontal="center" vertical="center"/>
    </xf>
    <xf numFmtId="164" fontId="9" fillId="2" borderId="17" xfId="1" applyFont="1" applyFill="1" applyBorder="1" applyAlignment="1">
      <alignment horizontal="center" vertical="center"/>
    </xf>
    <xf numFmtId="165" fontId="9" fillId="2" borderId="17" xfId="1" applyNumberFormat="1" applyFont="1" applyFill="1" applyBorder="1" applyAlignment="1">
      <alignment horizontal="center" vertical="center"/>
    </xf>
    <xf numFmtId="164" fontId="10" fillId="0" borderId="5" xfId="1" applyFont="1" applyBorder="1" applyAlignment="1">
      <alignment horizontal="center" vertical="center"/>
    </xf>
    <xf numFmtId="166" fontId="0" fillId="0" borderId="21" xfId="0" applyNumberFormat="1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25"/>
  <sheetViews>
    <sheetView showGridLines="0" rightToLeft="1" zoomScale="85" zoomScaleNormal="85" workbookViewId="0">
      <pane ySplit="3" topLeftCell="A13" activePane="bottomLeft" state="frozen"/>
      <selection pane="bottomLeft" activeCell="J12" sqref="J12"/>
    </sheetView>
  </sheetViews>
  <sheetFormatPr defaultRowHeight="14.25" x14ac:dyDescent="0.2"/>
  <cols>
    <col min="1" max="1" width="9" style="1"/>
    <col min="2" max="2" width="34.125" style="1" customWidth="1"/>
    <col min="3" max="3" width="15" style="1" customWidth="1"/>
    <col min="4" max="4" width="13.125" style="1" customWidth="1"/>
    <col min="5" max="5" width="9" style="1"/>
    <col min="6" max="6" width="11.625" style="1" bestFit="1" customWidth="1"/>
    <col min="7" max="7" width="9" style="1"/>
    <col min="8" max="8" width="11" style="1" bestFit="1" customWidth="1"/>
    <col min="9" max="9" width="10.125" style="2" bestFit="1" customWidth="1"/>
    <col min="10" max="10" width="17.125" style="2" customWidth="1"/>
    <col min="11" max="11" width="13.375" style="1" customWidth="1"/>
    <col min="12" max="12" width="18.875" style="1" bestFit="1" customWidth="1"/>
    <col min="13" max="16384" width="9" style="1"/>
  </cols>
  <sheetData>
    <row r="1" spans="1:12" s="26" customFormat="1" ht="57" customHeight="1" thickBot="1" x14ac:dyDescent="0.25">
      <c r="A1" s="25" t="s">
        <v>27</v>
      </c>
      <c r="B1" s="25" t="s">
        <v>28</v>
      </c>
      <c r="C1" s="25" t="s">
        <v>29</v>
      </c>
      <c r="E1" s="26" t="s">
        <v>32</v>
      </c>
      <c r="F1" s="27">
        <v>45011</v>
      </c>
      <c r="G1" s="26" t="s">
        <v>33</v>
      </c>
      <c r="H1" s="27"/>
      <c r="I1" s="28"/>
      <c r="J1" s="28" t="s">
        <v>34</v>
      </c>
      <c r="K1" s="63">
        <f ca="1">TODAY()</f>
        <v>45376</v>
      </c>
    </row>
    <row r="2" spans="1:12" ht="32.25" customHeight="1" thickTop="1" x14ac:dyDescent="0.2">
      <c r="A2" s="84" t="s">
        <v>6</v>
      </c>
      <c r="B2" s="3" t="s">
        <v>7</v>
      </c>
      <c r="C2" s="86" t="s">
        <v>8</v>
      </c>
      <c r="D2" s="86" t="s">
        <v>9</v>
      </c>
      <c r="E2" s="86" t="s">
        <v>10</v>
      </c>
      <c r="F2" s="86"/>
      <c r="G2" s="86"/>
      <c r="H2" s="86"/>
      <c r="I2" s="86"/>
      <c r="J2" s="88" t="s">
        <v>16</v>
      </c>
      <c r="K2" s="69" t="s">
        <v>17</v>
      </c>
    </row>
    <row r="3" spans="1:12" ht="32.25" customHeight="1" thickBot="1" x14ac:dyDescent="0.25">
      <c r="A3" s="85"/>
      <c r="B3" s="8" t="s">
        <v>25</v>
      </c>
      <c r="C3" s="87"/>
      <c r="D3" s="87"/>
      <c r="E3" s="8" t="s">
        <v>11</v>
      </c>
      <c r="F3" s="8" t="s">
        <v>12</v>
      </c>
      <c r="G3" s="9" t="s">
        <v>13</v>
      </c>
      <c r="H3" s="8" t="s">
        <v>14</v>
      </c>
      <c r="I3" s="9" t="s">
        <v>15</v>
      </c>
      <c r="J3" s="89"/>
      <c r="K3" s="70"/>
    </row>
    <row r="4" spans="1:12" ht="21.75" customHeight="1" thickTop="1" x14ac:dyDescent="0.2">
      <c r="A4" s="10">
        <v>1</v>
      </c>
      <c r="B4" s="11" t="s">
        <v>0</v>
      </c>
      <c r="C4" s="11" t="s">
        <v>26</v>
      </c>
      <c r="D4" s="11">
        <v>65</v>
      </c>
      <c r="E4" s="11">
        <v>64</v>
      </c>
      <c r="F4" s="11"/>
      <c r="G4" s="11">
        <f>+F4+E4</f>
        <v>64</v>
      </c>
      <c r="H4" s="11">
        <v>1</v>
      </c>
      <c r="I4" s="12">
        <v>100</v>
      </c>
      <c r="J4" s="12">
        <f t="shared" ref="J4:J9" si="0">+E4*I4*H4</f>
        <v>6400</v>
      </c>
      <c r="K4" s="13"/>
    </row>
    <row r="5" spans="1:12" ht="21.75" customHeight="1" x14ac:dyDescent="0.2">
      <c r="A5" s="6">
        <v>2</v>
      </c>
      <c r="B5" s="4" t="s">
        <v>1</v>
      </c>
      <c r="C5" s="4" t="s">
        <v>26</v>
      </c>
      <c r="D5" s="4">
        <v>310</v>
      </c>
      <c r="E5" s="4">
        <v>305</v>
      </c>
      <c r="F5" s="4"/>
      <c r="G5" s="4">
        <f t="shared" ref="G5:G12" si="1">+F5+E5</f>
        <v>305</v>
      </c>
      <c r="H5" s="4">
        <v>1</v>
      </c>
      <c r="I5" s="5">
        <v>200</v>
      </c>
      <c r="J5" s="5">
        <f t="shared" si="0"/>
        <v>61000</v>
      </c>
      <c r="K5" s="7"/>
    </row>
    <row r="6" spans="1:12" ht="21.75" customHeight="1" x14ac:dyDescent="0.2">
      <c r="A6" s="6">
        <v>3</v>
      </c>
      <c r="B6" s="4" t="s">
        <v>2</v>
      </c>
      <c r="C6" s="4" t="s">
        <v>26</v>
      </c>
      <c r="D6" s="4">
        <v>90</v>
      </c>
      <c r="E6" s="4">
        <v>96</v>
      </c>
      <c r="F6" s="4"/>
      <c r="G6" s="4">
        <f t="shared" si="1"/>
        <v>96</v>
      </c>
      <c r="H6" s="4">
        <v>1</v>
      </c>
      <c r="I6" s="5">
        <v>250</v>
      </c>
      <c r="J6" s="5">
        <f t="shared" si="0"/>
        <v>24000</v>
      </c>
      <c r="K6" s="7"/>
    </row>
    <row r="7" spans="1:12" ht="21.75" customHeight="1" x14ac:dyDescent="0.2">
      <c r="A7" s="6">
        <v>4</v>
      </c>
      <c r="B7" s="4" t="s">
        <v>3</v>
      </c>
      <c r="C7" s="4" t="s">
        <v>26</v>
      </c>
      <c r="D7" s="4">
        <v>94</v>
      </c>
      <c r="E7" s="4">
        <v>96</v>
      </c>
      <c r="F7" s="4"/>
      <c r="G7" s="4">
        <f t="shared" si="1"/>
        <v>96</v>
      </c>
      <c r="H7" s="4">
        <v>1</v>
      </c>
      <c r="I7" s="5">
        <f>250+20</f>
        <v>270</v>
      </c>
      <c r="J7" s="5">
        <f t="shared" si="0"/>
        <v>25920</v>
      </c>
      <c r="K7" s="7"/>
    </row>
    <row r="8" spans="1:12" ht="21.75" customHeight="1" x14ac:dyDescent="0.2">
      <c r="A8" s="6">
        <v>5</v>
      </c>
      <c r="B8" s="4" t="s">
        <v>4</v>
      </c>
      <c r="C8" s="4" t="s">
        <v>26</v>
      </c>
      <c r="D8" s="4">
        <v>85</v>
      </c>
      <c r="E8" s="4">
        <v>91</v>
      </c>
      <c r="F8" s="4"/>
      <c r="G8" s="4">
        <f t="shared" si="1"/>
        <v>91</v>
      </c>
      <c r="H8" s="4">
        <v>1</v>
      </c>
      <c r="I8" s="5">
        <f>270+20</f>
        <v>290</v>
      </c>
      <c r="J8" s="5">
        <f t="shared" si="0"/>
        <v>26390</v>
      </c>
      <c r="K8" s="7"/>
    </row>
    <row r="9" spans="1:12" ht="21.75" customHeight="1" x14ac:dyDescent="0.2">
      <c r="A9" s="6">
        <v>6</v>
      </c>
      <c r="B9" s="4" t="s">
        <v>5</v>
      </c>
      <c r="C9" s="4" t="s">
        <v>26</v>
      </c>
      <c r="D9" s="4">
        <v>85</v>
      </c>
      <c r="E9" s="29">
        <v>87</v>
      </c>
      <c r="F9" s="4"/>
      <c r="G9" s="4">
        <f t="shared" si="1"/>
        <v>87</v>
      </c>
      <c r="H9" s="4">
        <v>1</v>
      </c>
      <c r="I9" s="5">
        <f>290+20</f>
        <v>310</v>
      </c>
      <c r="J9" s="5">
        <f t="shared" si="0"/>
        <v>26970</v>
      </c>
      <c r="K9" s="7"/>
    </row>
    <row r="10" spans="1:12" ht="21.75" customHeight="1" x14ac:dyDescent="0.2">
      <c r="A10" s="6">
        <v>7</v>
      </c>
      <c r="B10" s="4" t="s">
        <v>18</v>
      </c>
      <c r="C10" s="4" t="s">
        <v>26</v>
      </c>
      <c r="D10" s="4">
        <v>85</v>
      </c>
      <c r="E10" s="4">
        <v>90</v>
      </c>
      <c r="F10" s="4"/>
      <c r="G10" s="4">
        <f t="shared" si="1"/>
        <v>90</v>
      </c>
      <c r="H10" s="4"/>
      <c r="I10" s="30">
        <v>380</v>
      </c>
      <c r="J10" s="30">
        <f>+I10*G10</f>
        <v>34200</v>
      </c>
      <c r="K10" s="7"/>
      <c r="L10" s="1" t="s">
        <v>36</v>
      </c>
    </row>
    <row r="11" spans="1:12" ht="21.75" customHeight="1" x14ac:dyDescent="0.2">
      <c r="A11" s="6">
        <v>8</v>
      </c>
      <c r="B11" s="4" t="s">
        <v>19</v>
      </c>
      <c r="C11" s="4" t="s">
        <v>26</v>
      </c>
      <c r="D11" s="4">
        <v>85</v>
      </c>
      <c r="E11" s="4">
        <v>90</v>
      </c>
      <c r="F11" s="4"/>
      <c r="G11" s="4">
        <f t="shared" si="1"/>
        <v>90</v>
      </c>
      <c r="H11" s="4"/>
      <c r="I11" s="30">
        <f>+I10+20</f>
        <v>400</v>
      </c>
      <c r="J11" s="30">
        <f>+I11*G11</f>
        <v>36000</v>
      </c>
      <c r="K11" s="7"/>
    </row>
    <row r="12" spans="1:12" ht="21.75" customHeight="1" x14ac:dyDescent="0.2">
      <c r="A12" s="65">
        <v>9</v>
      </c>
      <c r="B12" s="66" t="s">
        <v>20</v>
      </c>
      <c r="C12" s="66" t="s">
        <v>26</v>
      </c>
      <c r="D12" s="66">
        <v>84</v>
      </c>
      <c r="E12" s="66">
        <v>84</v>
      </c>
      <c r="F12" s="66"/>
      <c r="G12" s="66">
        <f t="shared" si="1"/>
        <v>84</v>
      </c>
      <c r="H12" s="66"/>
      <c r="I12" s="67">
        <f t="shared" ref="I12:I16" si="2">+I11+20</f>
        <v>420</v>
      </c>
      <c r="J12" s="67">
        <f>+I12*G12</f>
        <v>35280</v>
      </c>
      <c r="K12" s="7"/>
    </row>
    <row r="13" spans="1:12" ht="21.75" customHeight="1" x14ac:dyDescent="0.2">
      <c r="A13" s="6">
        <v>10</v>
      </c>
      <c r="B13" s="4" t="s">
        <v>21</v>
      </c>
      <c r="C13" s="4" t="s">
        <v>26</v>
      </c>
      <c r="D13" s="4">
        <v>84</v>
      </c>
      <c r="E13" s="4"/>
      <c r="F13" s="4"/>
      <c r="G13" s="4"/>
      <c r="H13" s="4"/>
      <c r="I13" s="5">
        <f t="shared" si="2"/>
        <v>440</v>
      </c>
      <c r="J13" s="5"/>
      <c r="K13" s="7"/>
    </row>
    <row r="14" spans="1:12" ht="21.75" customHeight="1" x14ac:dyDescent="0.2">
      <c r="A14" s="6">
        <v>11</v>
      </c>
      <c r="B14" s="4" t="s">
        <v>22</v>
      </c>
      <c r="C14" s="4" t="s">
        <v>26</v>
      </c>
      <c r="D14" s="4">
        <v>84</v>
      </c>
      <c r="E14" s="4"/>
      <c r="F14" s="4"/>
      <c r="G14" s="4"/>
      <c r="H14" s="4"/>
      <c r="I14" s="5">
        <f t="shared" si="2"/>
        <v>460</v>
      </c>
      <c r="J14" s="5"/>
      <c r="K14" s="7"/>
    </row>
    <row r="15" spans="1:12" ht="21.75" customHeight="1" x14ac:dyDescent="0.2">
      <c r="A15" s="6">
        <v>12</v>
      </c>
      <c r="B15" s="4" t="s">
        <v>23</v>
      </c>
      <c r="C15" s="4" t="s">
        <v>26</v>
      </c>
      <c r="D15" s="4">
        <v>82</v>
      </c>
      <c r="E15" s="4"/>
      <c r="F15" s="4"/>
      <c r="G15" s="4"/>
      <c r="H15" s="4"/>
      <c r="I15" s="5">
        <f t="shared" si="2"/>
        <v>480</v>
      </c>
      <c r="J15" s="5"/>
      <c r="K15" s="7"/>
    </row>
    <row r="16" spans="1:12" ht="21.75" customHeight="1" thickBot="1" x14ac:dyDescent="0.25">
      <c r="A16" s="14">
        <v>13</v>
      </c>
      <c r="B16" s="15" t="s">
        <v>24</v>
      </c>
      <c r="C16" s="15" t="s">
        <v>26</v>
      </c>
      <c r="D16" s="15">
        <v>82</v>
      </c>
      <c r="E16" s="15"/>
      <c r="F16" s="15"/>
      <c r="G16" s="15"/>
      <c r="H16" s="15"/>
      <c r="I16" s="5">
        <f t="shared" si="2"/>
        <v>500</v>
      </c>
      <c r="J16" s="16"/>
      <c r="K16" s="17"/>
    </row>
    <row r="17" spans="1:11" ht="30" customHeight="1" thickTop="1" thickBot="1" x14ac:dyDescent="0.25">
      <c r="A17" s="77" t="s">
        <v>13</v>
      </c>
      <c r="B17" s="72"/>
      <c r="C17" s="72"/>
      <c r="D17" s="72"/>
      <c r="E17" s="20"/>
      <c r="F17" s="20"/>
      <c r="G17" s="20"/>
      <c r="H17" s="20"/>
      <c r="I17" s="21"/>
      <c r="J17" s="21">
        <f>SUM(J4:J16)</f>
        <v>276160</v>
      </c>
      <c r="K17" s="22"/>
    </row>
    <row r="18" spans="1:11" ht="26.25" customHeight="1" thickTop="1" x14ac:dyDescent="0.2">
      <c r="A18" s="74" t="s">
        <v>31</v>
      </c>
      <c r="B18" s="75"/>
      <c r="C18" s="75"/>
      <c r="D18" s="76"/>
      <c r="E18" s="3"/>
      <c r="F18" s="3"/>
      <c r="G18" s="3"/>
      <c r="H18" s="3"/>
      <c r="I18" s="23"/>
      <c r="J18" s="23"/>
      <c r="K18" s="24"/>
    </row>
    <row r="19" spans="1:11" ht="21.75" customHeight="1" x14ac:dyDescent="0.2">
      <c r="A19" s="6">
        <v>1</v>
      </c>
      <c r="B19" s="78" t="s">
        <v>30</v>
      </c>
      <c r="C19" s="79"/>
      <c r="D19" s="80"/>
      <c r="E19" s="4"/>
      <c r="F19" s="4"/>
      <c r="G19" s="4"/>
      <c r="H19" s="4"/>
      <c r="I19" s="5" t="s">
        <v>64</v>
      </c>
      <c r="J19" s="30">
        <v>100000</v>
      </c>
      <c r="K19" s="7"/>
    </row>
    <row r="20" spans="1:11" ht="21.75" customHeight="1" x14ac:dyDescent="0.2">
      <c r="A20" s="6">
        <v>2</v>
      </c>
      <c r="B20" s="78" t="s">
        <v>35</v>
      </c>
      <c r="C20" s="79"/>
      <c r="D20" s="80"/>
      <c r="E20" s="4"/>
      <c r="F20" s="4"/>
      <c r="G20" s="4"/>
      <c r="H20" s="4"/>
      <c r="I20" s="5"/>
      <c r="J20" s="30">
        <v>100000</v>
      </c>
      <c r="K20" s="7"/>
    </row>
    <row r="21" spans="1:11" ht="21.75" customHeight="1" x14ac:dyDescent="0.2">
      <c r="A21" s="6">
        <v>3</v>
      </c>
      <c r="B21" s="78" t="s">
        <v>37</v>
      </c>
      <c r="C21" s="79"/>
      <c r="D21" s="80"/>
      <c r="E21" s="4"/>
      <c r="F21" s="4"/>
      <c r="G21" s="4"/>
      <c r="H21" s="4"/>
      <c r="I21" s="5"/>
      <c r="J21" s="30">
        <v>25000</v>
      </c>
      <c r="K21" s="7"/>
    </row>
    <row r="22" spans="1:11" ht="21.75" customHeight="1" thickBot="1" x14ac:dyDescent="0.25">
      <c r="A22" s="14">
        <v>4</v>
      </c>
      <c r="B22" s="81"/>
      <c r="C22" s="82"/>
      <c r="D22" s="83"/>
      <c r="E22" s="15"/>
      <c r="F22" s="15"/>
      <c r="G22" s="15"/>
      <c r="H22" s="15"/>
      <c r="I22" s="16"/>
      <c r="J22" s="16"/>
      <c r="K22" s="17"/>
    </row>
    <row r="23" spans="1:11" ht="30" customHeight="1" thickTop="1" thickBot="1" x14ac:dyDescent="0.25">
      <c r="A23" s="77" t="s">
        <v>13</v>
      </c>
      <c r="B23" s="72"/>
      <c r="C23" s="72"/>
      <c r="D23" s="72"/>
      <c r="E23" s="20"/>
      <c r="F23" s="20"/>
      <c r="G23" s="20"/>
      <c r="H23" s="20"/>
      <c r="I23" s="21"/>
      <c r="J23" s="21">
        <f>SUM(J19:J22)</f>
        <v>225000</v>
      </c>
      <c r="K23" s="22"/>
    </row>
    <row r="24" spans="1:11" ht="54.75" customHeight="1" thickTop="1" thickBot="1" x14ac:dyDescent="0.25">
      <c r="A24" s="18"/>
      <c r="B24" s="71" t="s">
        <v>13</v>
      </c>
      <c r="C24" s="72"/>
      <c r="D24" s="73"/>
      <c r="E24" s="19"/>
      <c r="F24" s="20"/>
      <c r="G24" s="20"/>
      <c r="H24" s="20"/>
      <c r="I24" s="21"/>
      <c r="J24" s="21">
        <f>J17-J23</f>
        <v>51160</v>
      </c>
      <c r="K24" s="22"/>
    </row>
    <row r="25" spans="1:11" ht="15" thickTop="1" x14ac:dyDescent="0.2"/>
  </sheetData>
  <mergeCells count="14">
    <mergeCell ref="K2:K3"/>
    <mergeCell ref="B24:D24"/>
    <mergeCell ref="A18:D18"/>
    <mergeCell ref="A17:D17"/>
    <mergeCell ref="A23:D23"/>
    <mergeCell ref="B19:D19"/>
    <mergeCell ref="B20:D20"/>
    <mergeCell ref="B21:D21"/>
    <mergeCell ref="B22:D22"/>
    <mergeCell ref="A2:A3"/>
    <mergeCell ref="E2:I2"/>
    <mergeCell ref="C2:C3"/>
    <mergeCell ref="D2:D3"/>
    <mergeCell ref="J2:J3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L34"/>
  <sheetViews>
    <sheetView rightToLeft="1" view="pageBreakPreview" zoomScale="91" zoomScaleNormal="100" zoomScaleSheetLayoutView="91" workbookViewId="0">
      <pane ySplit="3" topLeftCell="A19" activePane="bottomLeft" state="frozen"/>
      <selection pane="bottomLeft" activeCell="K23" sqref="K23:K24"/>
    </sheetView>
  </sheetViews>
  <sheetFormatPr defaultRowHeight="14.25" x14ac:dyDescent="0.2"/>
  <cols>
    <col min="1" max="1" width="9" style="1"/>
    <col min="2" max="2" width="34.125" style="1" customWidth="1"/>
    <col min="3" max="3" width="16" style="1" customWidth="1"/>
    <col min="4" max="4" width="13.125" style="1" customWidth="1"/>
    <col min="5" max="5" width="12.625" style="1" customWidth="1"/>
    <col min="6" max="6" width="12.625" style="1" bestFit="1" customWidth="1"/>
    <col min="7" max="7" width="9" style="1"/>
    <col min="8" max="8" width="11.375" style="2" bestFit="1" customWidth="1"/>
    <col min="9" max="9" width="13.75" style="2" bestFit="1" customWidth="1"/>
    <col min="10" max="10" width="12.375" style="1" bestFit="1" customWidth="1"/>
    <col min="11" max="11" width="18.75" style="2" customWidth="1"/>
    <col min="12" max="12" width="37.75" style="1" bestFit="1" customWidth="1"/>
    <col min="13" max="16384" width="9" style="1"/>
  </cols>
  <sheetData>
    <row r="1" spans="1:12" s="26" customFormat="1" ht="57" customHeight="1" thickBot="1" x14ac:dyDescent="0.25">
      <c r="A1" s="25" t="s">
        <v>27</v>
      </c>
      <c r="B1" s="25" t="s">
        <v>28</v>
      </c>
      <c r="C1" s="25" t="s">
        <v>63</v>
      </c>
      <c r="E1" s="26" t="s">
        <v>32</v>
      </c>
      <c r="F1" s="27"/>
      <c r="G1" s="26" t="s">
        <v>33</v>
      </c>
      <c r="H1" s="28"/>
      <c r="I1" s="28"/>
      <c r="J1" s="27"/>
      <c r="K1" s="28" t="s">
        <v>34</v>
      </c>
      <c r="L1" s="27">
        <f ca="1">TODAY()</f>
        <v>45376</v>
      </c>
    </row>
    <row r="2" spans="1:12" ht="32.25" customHeight="1" thickTop="1" x14ac:dyDescent="0.2">
      <c r="A2" s="84" t="s">
        <v>6</v>
      </c>
      <c r="B2" s="3" t="s">
        <v>7</v>
      </c>
      <c r="C2" s="86" t="s">
        <v>8</v>
      </c>
      <c r="D2" s="86" t="s">
        <v>9</v>
      </c>
      <c r="E2" s="86" t="s">
        <v>10</v>
      </c>
      <c r="F2" s="86"/>
      <c r="G2" s="86"/>
      <c r="H2" s="86"/>
      <c r="I2" s="3"/>
      <c r="J2" s="3"/>
      <c r="K2" s="88" t="s">
        <v>40</v>
      </c>
      <c r="L2" s="69" t="s">
        <v>17</v>
      </c>
    </row>
    <row r="3" spans="1:12" ht="32.25" customHeight="1" thickBot="1" x14ac:dyDescent="0.25">
      <c r="A3" s="85"/>
      <c r="B3" s="8" t="s">
        <v>25</v>
      </c>
      <c r="C3" s="87"/>
      <c r="D3" s="87"/>
      <c r="E3" s="8" t="s">
        <v>11</v>
      </c>
      <c r="F3" s="8" t="s">
        <v>12</v>
      </c>
      <c r="G3" s="9" t="s">
        <v>13</v>
      </c>
      <c r="H3" s="9" t="s">
        <v>15</v>
      </c>
      <c r="I3" s="32" t="s">
        <v>44</v>
      </c>
      <c r="J3" s="31" t="s">
        <v>39</v>
      </c>
      <c r="K3" s="89"/>
      <c r="L3" s="70"/>
    </row>
    <row r="4" spans="1:12" ht="21.75" customHeight="1" thickTop="1" x14ac:dyDescent="0.2">
      <c r="A4" s="10">
        <v>1</v>
      </c>
      <c r="B4" s="11" t="s">
        <v>0</v>
      </c>
      <c r="C4" s="11" t="s">
        <v>26</v>
      </c>
      <c r="D4" s="11">
        <v>117</v>
      </c>
      <c r="E4" s="11">
        <v>117</v>
      </c>
      <c r="F4" s="11"/>
      <c r="G4" s="11">
        <f>+F4+E4</f>
        <v>117</v>
      </c>
      <c r="H4" s="12">
        <v>130</v>
      </c>
      <c r="I4" s="12">
        <f>+H4*G4</f>
        <v>15210</v>
      </c>
      <c r="J4" s="33">
        <v>1</v>
      </c>
      <c r="K4" s="12">
        <f>+J4*G4*H4</f>
        <v>15210</v>
      </c>
      <c r="L4" s="13"/>
    </row>
    <row r="5" spans="1:12" ht="21.75" customHeight="1" x14ac:dyDescent="0.2">
      <c r="A5" s="6">
        <v>2</v>
      </c>
      <c r="B5" s="4" t="s">
        <v>1</v>
      </c>
      <c r="C5" s="4" t="s">
        <v>26</v>
      </c>
      <c r="D5" s="4">
        <v>562</v>
      </c>
      <c r="E5" s="4"/>
      <c r="F5" s="4">
        <v>562</v>
      </c>
      <c r="G5" s="11">
        <f t="shared" ref="G5:G16" si="0">+F5+E5</f>
        <v>562</v>
      </c>
      <c r="H5" s="5">
        <v>250</v>
      </c>
      <c r="I5" s="12">
        <f t="shared" ref="I5:I17" si="1">+H5*G5</f>
        <v>140500</v>
      </c>
      <c r="J5" s="34">
        <v>1</v>
      </c>
      <c r="K5" s="12">
        <f t="shared" ref="K5:K9" si="2">+J5*G5*H5</f>
        <v>140500</v>
      </c>
      <c r="L5" s="7"/>
    </row>
    <row r="6" spans="1:12" ht="21.75" customHeight="1" x14ac:dyDescent="0.2">
      <c r="A6" s="6">
        <v>3</v>
      </c>
      <c r="B6" s="4" t="s">
        <v>2</v>
      </c>
      <c r="C6" s="4" t="s">
        <v>26</v>
      </c>
      <c r="D6" s="4">
        <v>155</v>
      </c>
      <c r="E6" s="4">
        <v>165</v>
      </c>
      <c r="F6" s="4"/>
      <c r="G6" s="11">
        <f t="shared" si="0"/>
        <v>165</v>
      </c>
      <c r="H6" s="5">
        <v>450</v>
      </c>
      <c r="I6" s="12">
        <f t="shared" si="1"/>
        <v>74250</v>
      </c>
      <c r="J6" s="34">
        <v>1</v>
      </c>
      <c r="K6" s="12">
        <f t="shared" si="2"/>
        <v>74250</v>
      </c>
      <c r="L6" s="64" t="s">
        <v>71</v>
      </c>
    </row>
    <row r="7" spans="1:12" ht="21.75" customHeight="1" x14ac:dyDescent="0.2">
      <c r="A7" s="6">
        <v>4</v>
      </c>
      <c r="B7" s="4" t="s">
        <v>3</v>
      </c>
      <c r="C7" s="4" t="s">
        <v>26</v>
      </c>
      <c r="D7" s="4">
        <v>161</v>
      </c>
      <c r="E7" s="4"/>
      <c r="F7" s="4"/>
      <c r="G7" s="11">
        <f t="shared" si="0"/>
        <v>0</v>
      </c>
      <c r="H7" s="5">
        <f>+H6+15</f>
        <v>465</v>
      </c>
      <c r="I7" s="12">
        <f t="shared" si="1"/>
        <v>0</v>
      </c>
      <c r="J7" s="34">
        <v>1</v>
      </c>
      <c r="K7" s="12">
        <f t="shared" si="2"/>
        <v>0</v>
      </c>
      <c r="L7" s="7"/>
    </row>
    <row r="8" spans="1:12" ht="21.75" customHeight="1" x14ac:dyDescent="0.2">
      <c r="A8" s="6">
        <v>5</v>
      </c>
      <c r="B8" s="4" t="s">
        <v>4</v>
      </c>
      <c r="C8" s="4" t="s">
        <v>26</v>
      </c>
      <c r="D8" s="4">
        <v>146</v>
      </c>
      <c r="E8" s="4"/>
      <c r="F8" s="4"/>
      <c r="G8" s="11">
        <f t="shared" si="0"/>
        <v>0</v>
      </c>
      <c r="H8" s="5">
        <f t="shared" ref="H8:H16" si="3">+H7+15</f>
        <v>480</v>
      </c>
      <c r="I8" s="12">
        <f t="shared" si="1"/>
        <v>0</v>
      </c>
      <c r="J8" s="34">
        <v>1</v>
      </c>
      <c r="K8" s="12">
        <f t="shared" si="2"/>
        <v>0</v>
      </c>
      <c r="L8" s="7"/>
    </row>
    <row r="9" spans="1:12" ht="21.75" customHeight="1" x14ac:dyDescent="0.2">
      <c r="A9" s="6">
        <v>6</v>
      </c>
      <c r="B9" s="4" t="s">
        <v>5</v>
      </c>
      <c r="C9" s="4" t="s">
        <v>26</v>
      </c>
      <c r="D9" s="4">
        <v>147</v>
      </c>
      <c r="E9" s="4"/>
      <c r="F9" s="4"/>
      <c r="G9" s="11">
        <f t="shared" si="0"/>
        <v>0</v>
      </c>
      <c r="H9" s="30">
        <f t="shared" si="3"/>
        <v>495</v>
      </c>
      <c r="I9" s="12">
        <f t="shared" si="1"/>
        <v>0</v>
      </c>
      <c r="J9" s="34">
        <v>1</v>
      </c>
      <c r="K9" s="12">
        <f t="shared" si="2"/>
        <v>0</v>
      </c>
      <c r="L9" s="7"/>
    </row>
    <row r="10" spans="1:12" ht="21.75" customHeight="1" x14ac:dyDescent="0.2">
      <c r="A10" s="6">
        <v>7</v>
      </c>
      <c r="B10" s="4" t="s">
        <v>18</v>
      </c>
      <c r="C10" s="4" t="s">
        <v>26</v>
      </c>
      <c r="D10" s="4">
        <v>147</v>
      </c>
      <c r="E10" s="4"/>
      <c r="F10" s="4"/>
      <c r="G10" s="11">
        <f t="shared" si="0"/>
        <v>0</v>
      </c>
      <c r="H10" s="30">
        <f t="shared" si="3"/>
        <v>510</v>
      </c>
      <c r="I10" s="12">
        <f t="shared" si="1"/>
        <v>0</v>
      </c>
      <c r="J10" s="34">
        <v>1</v>
      </c>
      <c r="K10" s="30">
        <f>+H10*G10</f>
        <v>0</v>
      </c>
      <c r="L10" s="7"/>
    </row>
    <row r="11" spans="1:12" ht="21.75" customHeight="1" x14ac:dyDescent="0.2">
      <c r="A11" s="6">
        <v>8</v>
      </c>
      <c r="B11" s="4" t="s">
        <v>19</v>
      </c>
      <c r="C11" s="4" t="s">
        <v>26</v>
      </c>
      <c r="D11" s="4">
        <v>146</v>
      </c>
      <c r="E11" s="4"/>
      <c r="F11" s="4"/>
      <c r="G11" s="11">
        <f t="shared" si="0"/>
        <v>0</v>
      </c>
      <c r="H11" s="30">
        <f t="shared" si="3"/>
        <v>525</v>
      </c>
      <c r="I11" s="12">
        <f t="shared" si="1"/>
        <v>0</v>
      </c>
      <c r="J11" s="34">
        <v>1</v>
      </c>
      <c r="K11" s="30">
        <f>+H11*G11</f>
        <v>0</v>
      </c>
      <c r="L11" s="7"/>
    </row>
    <row r="12" spans="1:12" ht="21.75" customHeight="1" x14ac:dyDescent="0.2">
      <c r="A12" s="6">
        <v>9</v>
      </c>
      <c r="B12" s="4" t="s">
        <v>20</v>
      </c>
      <c r="C12" s="4" t="s">
        <v>26</v>
      </c>
      <c r="D12" s="4">
        <v>146</v>
      </c>
      <c r="E12" s="4"/>
      <c r="F12" s="4"/>
      <c r="G12" s="11">
        <f t="shared" si="0"/>
        <v>0</v>
      </c>
      <c r="H12" s="30">
        <f t="shared" si="3"/>
        <v>540</v>
      </c>
      <c r="I12" s="12">
        <f t="shared" si="1"/>
        <v>0</v>
      </c>
      <c r="J12" s="34">
        <v>1</v>
      </c>
      <c r="K12" s="30">
        <f t="shared" ref="K12:K20" si="4">+H12*G12</f>
        <v>0</v>
      </c>
      <c r="L12" s="7"/>
    </row>
    <row r="13" spans="1:12" ht="21.75" customHeight="1" x14ac:dyDescent="0.2">
      <c r="A13" s="6">
        <v>10</v>
      </c>
      <c r="B13" s="4" t="s">
        <v>21</v>
      </c>
      <c r="C13" s="4" t="s">
        <v>26</v>
      </c>
      <c r="D13" s="4">
        <v>146</v>
      </c>
      <c r="E13" s="4"/>
      <c r="F13" s="4"/>
      <c r="G13" s="11">
        <f t="shared" si="0"/>
        <v>0</v>
      </c>
      <c r="H13" s="5">
        <f t="shared" si="3"/>
        <v>555</v>
      </c>
      <c r="I13" s="12">
        <f t="shared" si="1"/>
        <v>0</v>
      </c>
      <c r="J13" s="34">
        <v>1</v>
      </c>
      <c r="K13" s="30">
        <f t="shared" si="4"/>
        <v>0</v>
      </c>
      <c r="L13" s="7"/>
    </row>
    <row r="14" spans="1:12" ht="21.75" customHeight="1" x14ac:dyDescent="0.2">
      <c r="A14" s="6">
        <v>11</v>
      </c>
      <c r="B14" s="4" t="s">
        <v>22</v>
      </c>
      <c r="C14" s="4" t="s">
        <v>26</v>
      </c>
      <c r="D14" s="4">
        <v>145</v>
      </c>
      <c r="E14" s="4"/>
      <c r="F14" s="4"/>
      <c r="G14" s="11">
        <f t="shared" si="0"/>
        <v>0</v>
      </c>
      <c r="H14" s="5">
        <f t="shared" si="3"/>
        <v>570</v>
      </c>
      <c r="I14" s="12">
        <f t="shared" si="1"/>
        <v>0</v>
      </c>
      <c r="J14" s="34">
        <v>1</v>
      </c>
      <c r="K14" s="30">
        <f t="shared" si="4"/>
        <v>0</v>
      </c>
      <c r="L14" s="7"/>
    </row>
    <row r="15" spans="1:12" ht="21.75" customHeight="1" x14ac:dyDescent="0.2">
      <c r="A15" s="6">
        <v>12</v>
      </c>
      <c r="B15" s="4" t="s">
        <v>23</v>
      </c>
      <c r="C15" s="4" t="s">
        <v>26</v>
      </c>
      <c r="D15" s="4">
        <v>145</v>
      </c>
      <c r="E15" s="4"/>
      <c r="F15" s="4"/>
      <c r="G15" s="11">
        <f t="shared" si="0"/>
        <v>0</v>
      </c>
      <c r="H15" s="5">
        <f t="shared" si="3"/>
        <v>585</v>
      </c>
      <c r="I15" s="12">
        <f t="shared" si="1"/>
        <v>0</v>
      </c>
      <c r="J15" s="34">
        <v>1</v>
      </c>
      <c r="K15" s="30">
        <f t="shared" si="4"/>
        <v>0</v>
      </c>
      <c r="L15" s="7"/>
    </row>
    <row r="16" spans="1:12" ht="21.75" customHeight="1" x14ac:dyDescent="0.2">
      <c r="A16" s="6">
        <v>13</v>
      </c>
      <c r="B16" s="4" t="s">
        <v>24</v>
      </c>
      <c r="C16" s="4" t="s">
        <v>26</v>
      </c>
      <c r="D16" s="4">
        <v>145</v>
      </c>
      <c r="E16" s="4"/>
      <c r="F16" s="4"/>
      <c r="G16" s="11">
        <f t="shared" si="0"/>
        <v>0</v>
      </c>
      <c r="H16" s="5">
        <f t="shared" si="3"/>
        <v>600</v>
      </c>
      <c r="I16" s="12">
        <f t="shared" si="1"/>
        <v>0</v>
      </c>
      <c r="J16" s="34">
        <v>1</v>
      </c>
      <c r="K16" s="30">
        <f t="shared" si="4"/>
        <v>0</v>
      </c>
      <c r="L16" s="7"/>
    </row>
    <row r="17" spans="1:12" ht="21.75" customHeight="1" x14ac:dyDescent="0.2">
      <c r="A17" s="6"/>
      <c r="B17" s="4" t="s">
        <v>41</v>
      </c>
      <c r="C17" s="4"/>
      <c r="D17" s="4">
        <v>0</v>
      </c>
      <c r="E17" s="4"/>
      <c r="F17" s="4"/>
      <c r="G17" s="11"/>
      <c r="H17" s="5"/>
      <c r="I17" s="12">
        <f t="shared" si="1"/>
        <v>0</v>
      </c>
      <c r="J17" s="34">
        <v>1</v>
      </c>
      <c r="K17" s="30">
        <f t="shared" si="4"/>
        <v>0</v>
      </c>
      <c r="L17" s="7"/>
    </row>
    <row r="18" spans="1:12" ht="21.75" customHeight="1" x14ac:dyDescent="0.2">
      <c r="A18" s="6"/>
      <c r="B18" s="4" t="s">
        <v>43</v>
      </c>
      <c r="C18" s="4"/>
      <c r="D18" s="4">
        <v>0</v>
      </c>
      <c r="E18" s="4"/>
      <c r="F18" s="4"/>
      <c r="G18" s="11"/>
      <c r="H18" s="5"/>
      <c r="I18" s="12">
        <f>+I5*50%</f>
        <v>70250</v>
      </c>
      <c r="J18" s="34">
        <v>0.5</v>
      </c>
      <c r="K18" s="30">
        <f t="shared" si="4"/>
        <v>0</v>
      </c>
      <c r="L18" s="7"/>
    </row>
    <row r="19" spans="1:12" ht="21.75" customHeight="1" x14ac:dyDescent="0.2">
      <c r="A19" s="6"/>
      <c r="B19" s="4" t="s">
        <v>42</v>
      </c>
      <c r="C19" s="4"/>
      <c r="D19" s="4">
        <v>0</v>
      </c>
      <c r="E19" s="4"/>
      <c r="F19" s="4"/>
      <c r="G19" s="11"/>
      <c r="H19" s="5"/>
      <c r="I19" s="12">
        <f>+I4*10%</f>
        <v>1521</v>
      </c>
      <c r="J19" s="34">
        <v>0.1</v>
      </c>
      <c r="K19" s="30">
        <f t="shared" si="4"/>
        <v>0</v>
      </c>
      <c r="L19" s="7"/>
    </row>
    <row r="20" spans="1:12" ht="21.75" customHeight="1" thickBot="1" x14ac:dyDescent="0.25">
      <c r="A20" s="6"/>
      <c r="B20" s="4"/>
      <c r="C20" s="4"/>
      <c r="D20" s="4">
        <v>0</v>
      </c>
      <c r="E20" s="4"/>
      <c r="F20" s="4"/>
      <c r="G20" s="11"/>
      <c r="H20" s="5"/>
      <c r="I20" s="12"/>
      <c r="J20" s="34"/>
      <c r="K20" s="30">
        <f t="shared" si="4"/>
        <v>0</v>
      </c>
      <c r="L20" s="7"/>
    </row>
    <row r="21" spans="1:12" ht="30" customHeight="1" thickTop="1" thickBot="1" x14ac:dyDescent="0.25">
      <c r="A21" s="77" t="s">
        <v>13</v>
      </c>
      <c r="B21" s="72"/>
      <c r="C21" s="72"/>
      <c r="D21" s="72"/>
      <c r="E21" s="20"/>
      <c r="F21" s="20"/>
      <c r="G21" s="20"/>
      <c r="H21" s="21"/>
      <c r="I21" s="21"/>
      <c r="J21" s="20"/>
      <c r="K21" s="21">
        <f>SUM(K4:K16)</f>
        <v>229960</v>
      </c>
      <c r="L21" s="22"/>
    </row>
    <row r="22" spans="1:12" ht="26.25" customHeight="1" thickTop="1" x14ac:dyDescent="0.2">
      <c r="A22" s="74" t="s">
        <v>31</v>
      </c>
      <c r="B22" s="75"/>
      <c r="C22" s="75"/>
      <c r="D22" s="76"/>
      <c r="E22" s="3"/>
      <c r="F22" s="3"/>
      <c r="G22" s="3"/>
      <c r="H22" s="23"/>
      <c r="I22" s="23"/>
      <c r="J22" s="3"/>
      <c r="K22" s="23"/>
      <c r="L22" s="24"/>
    </row>
    <row r="23" spans="1:12" ht="21.75" customHeight="1" x14ac:dyDescent="0.2">
      <c r="A23" s="6">
        <v>1</v>
      </c>
      <c r="B23" s="78" t="s">
        <v>60</v>
      </c>
      <c r="C23" s="79"/>
      <c r="D23" s="80"/>
      <c r="E23" s="53">
        <v>45292</v>
      </c>
      <c r="F23" s="4"/>
      <c r="G23" s="4"/>
      <c r="H23" s="5"/>
      <c r="I23" s="5"/>
      <c r="J23" s="4"/>
      <c r="K23" s="5">
        <v>40000</v>
      </c>
      <c r="L23" s="7" t="s">
        <v>58</v>
      </c>
    </row>
    <row r="24" spans="1:12" ht="21.75" customHeight="1" x14ac:dyDescent="0.2">
      <c r="A24" s="6">
        <v>2</v>
      </c>
      <c r="B24" s="78" t="s">
        <v>61</v>
      </c>
      <c r="C24" s="79"/>
      <c r="D24" s="80"/>
      <c r="E24" s="53">
        <v>45306</v>
      </c>
      <c r="F24" s="4"/>
      <c r="G24" s="4"/>
      <c r="H24" s="5"/>
      <c r="I24" s="5"/>
      <c r="J24" s="4"/>
      <c r="K24" s="5">
        <v>50000</v>
      </c>
      <c r="L24" s="7" t="s">
        <v>28</v>
      </c>
    </row>
    <row r="25" spans="1:12" ht="21.75" customHeight="1" x14ac:dyDescent="0.2">
      <c r="A25" s="6"/>
      <c r="B25" s="55"/>
      <c r="C25" s="56"/>
      <c r="D25" s="57"/>
      <c r="E25" s="53"/>
      <c r="F25" s="4"/>
      <c r="G25" s="4"/>
      <c r="H25" s="5"/>
      <c r="I25" s="5"/>
      <c r="J25" s="4"/>
      <c r="K25" s="5"/>
      <c r="L25" s="7"/>
    </row>
    <row r="26" spans="1:12" ht="21.75" customHeight="1" x14ac:dyDescent="0.2">
      <c r="A26" s="6"/>
      <c r="B26" s="55"/>
      <c r="C26" s="56"/>
      <c r="D26" s="57"/>
      <c r="E26" s="53"/>
      <c r="F26" s="4"/>
      <c r="G26" s="4"/>
      <c r="H26" s="5"/>
      <c r="I26" s="5"/>
      <c r="J26" s="4"/>
      <c r="K26" s="5"/>
      <c r="L26" s="7"/>
    </row>
    <row r="27" spans="1:12" ht="21.75" customHeight="1" x14ac:dyDescent="0.2">
      <c r="A27" s="6"/>
      <c r="B27" s="55"/>
      <c r="C27" s="56"/>
      <c r="D27" s="57"/>
      <c r="E27" s="53"/>
      <c r="F27" s="4"/>
      <c r="G27" s="4"/>
      <c r="H27" s="5"/>
      <c r="I27" s="5"/>
      <c r="J27" s="4"/>
      <c r="K27" s="5"/>
      <c r="L27" s="7"/>
    </row>
    <row r="28" spans="1:12" ht="21.75" customHeight="1" x14ac:dyDescent="0.2">
      <c r="A28" s="6"/>
      <c r="B28" s="55"/>
      <c r="C28" s="56"/>
      <c r="D28" s="57"/>
      <c r="E28" s="53"/>
      <c r="F28" s="4"/>
      <c r="G28" s="4"/>
      <c r="H28" s="5"/>
      <c r="I28" s="5"/>
      <c r="J28" s="4"/>
      <c r="K28" s="5"/>
      <c r="L28" s="7"/>
    </row>
    <row r="29" spans="1:12" ht="21.75" customHeight="1" x14ac:dyDescent="0.2">
      <c r="A29" s="6"/>
      <c r="B29" s="78"/>
      <c r="C29" s="79"/>
      <c r="D29" s="80"/>
      <c r="E29" s="4"/>
      <c r="F29" s="4"/>
      <c r="G29" s="4"/>
      <c r="H29" s="5"/>
      <c r="I29" s="5"/>
      <c r="J29" s="4"/>
      <c r="K29" s="5"/>
      <c r="L29" s="7"/>
    </row>
    <row r="30" spans="1:12" ht="21.75" customHeight="1" thickBot="1" x14ac:dyDescent="0.25">
      <c r="A30" s="14"/>
      <c r="B30" s="81"/>
      <c r="C30" s="82"/>
      <c r="D30" s="83"/>
      <c r="E30" s="15"/>
      <c r="F30" s="15"/>
      <c r="G30" s="15"/>
      <c r="H30" s="16"/>
      <c r="I30" s="16"/>
      <c r="J30" s="15"/>
      <c r="K30" s="16"/>
      <c r="L30" s="17"/>
    </row>
    <row r="31" spans="1:12" ht="30" customHeight="1" thickTop="1" thickBot="1" x14ac:dyDescent="0.25">
      <c r="A31" s="77" t="s">
        <v>13</v>
      </c>
      <c r="B31" s="72"/>
      <c r="C31" s="72"/>
      <c r="D31" s="72"/>
      <c r="E31" s="20"/>
      <c r="F31" s="20"/>
      <c r="G31" s="20"/>
      <c r="H31" s="21"/>
      <c r="I31" s="21"/>
      <c r="J31" s="20"/>
      <c r="K31" s="21">
        <f>SUM(K23:K30)</f>
        <v>90000</v>
      </c>
      <c r="L31" s="22"/>
    </row>
    <row r="32" spans="1:12" ht="54.75" customHeight="1" thickTop="1" thickBot="1" x14ac:dyDescent="0.25">
      <c r="A32" s="18"/>
      <c r="B32" s="71" t="s">
        <v>13</v>
      </c>
      <c r="C32" s="72"/>
      <c r="D32" s="73"/>
      <c r="E32" s="19"/>
      <c r="F32" s="20"/>
      <c r="G32" s="20"/>
      <c r="H32" s="21"/>
      <c r="I32" s="21"/>
      <c r="J32" s="20"/>
      <c r="K32" s="21">
        <f>K21-K31</f>
        <v>139960</v>
      </c>
      <c r="L32" s="22"/>
    </row>
    <row r="33" spans="2:2" ht="15" thickTop="1" x14ac:dyDescent="0.2"/>
    <row r="34" spans="2:2" ht="30" customHeight="1" x14ac:dyDescent="0.2">
      <c r="B34" s="1" t="s">
        <v>70</v>
      </c>
    </row>
  </sheetData>
  <mergeCells count="14">
    <mergeCell ref="K2:K3"/>
    <mergeCell ref="L2:L3"/>
    <mergeCell ref="A21:D21"/>
    <mergeCell ref="A22:D22"/>
    <mergeCell ref="B23:D23"/>
    <mergeCell ref="A2:A3"/>
    <mergeCell ref="C2:C3"/>
    <mergeCell ref="D2:D3"/>
    <mergeCell ref="E2:H2"/>
    <mergeCell ref="B24:D24"/>
    <mergeCell ref="B29:D29"/>
    <mergeCell ref="B30:D30"/>
    <mergeCell ref="A31:D31"/>
    <mergeCell ref="B32:D32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5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L34"/>
  <sheetViews>
    <sheetView rightToLeft="1" topLeftCell="A19" zoomScale="96" zoomScaleNormal="96" workbookViewId="0">
      <selection activeCell="K23" sqref="K23:K25"/>
    </sheetView>
  </sheetViews>
  <sheetFormatPr defaultRowHeight="14.25" x14ac:dyDescent="0.2"/>
  <cols>
    <col min="1" max="1" width="9" style="1"/>
    <col min="2" max="2" width="34.125" style="1" customWidth="1"/>
    <col min="3" max="3" width="7.875" style="1" bestFit="1" customWidth="1"/>
    <col min="4" max="4" width="6.75" style="1" bestFit="1" customWidth="1"/>
    <col min="5" max="5" width="10.25" style="1" bestFit="1" customWidth="1"/>
    <col min="6" max="6" width="12.625" style="1" bestFit="1" customWidth="1"/>
    <col min="7" max="7" width="9" style="1"/>
    <col min="8" max="8" width="11.375" style="2" bestFit="1" customWidth="1"/>
    <col min="9" max="9" width="13.75" style="2" bestFit="1" customWidth="1"/>
    <col min="10" max="10" width="9.375" style="1" bestFit="1" customWidth="1"/>
    <col min="11" max="11" width="19" style="2" bestFit="1" customWidth="1"/>
    <col min="12" max="12" width="12.375" style="1" bestFit="1" customWidth="1"/>
    <col min="13" max="16384" width="9" style="1"/>
  </cols>
  <sheetData>
    <row r="1" spans="1:12" s="26" customFormat="1" ht="43.5" customHeight="1" thickBot="1" x14ac:dyDescent="0.25">
      <c r="A1" s="25" t="s">
        <v>27</v>
      </c>
      <c r="B1" s="25" t="s">
        <v>28</v>
      </c>
      <c r="C1" s="25" t="s">
        <v>38</v>
      </c>
      <c r="E1" s="26" t="s">
        <v>32</v>
      </c>
      <c r="F1" s="27"/>
      <c r="G1" s="26" t="s">
        <v>33</v>
      </c>
      <c r="H1" s="28"/>
      <c r="I1" s="28"/>
      <c r="J1" s="27"/>
      <c r="K1" s="28" t="s">
        <v>34</v>
      </c>
      <c r="L1" s="27">
        <f ca="1">TODAY()</f>
        <v>45376</v>
      </c>
    </row>
    <row r="2" spans="1:12" ht="32.25" customHeight="1" thickTop="1" x14ac:dyDescent="0.2">
      <c r="A2" s="84" t="s">
        <v>6</v>
      </c>
      <c r="B2" s="3" t="s">
        <v>7</v>
      </c>
      <c r="C2" s="86" t="s">
        <v>8</v>
      </c>
      <c r="D2" s="86" t="s">
        <v>9</v>
      </c>
      <c r="E2" s="86" t="s">
        <v>10</v>
      </c>
      <c r="F2" s="86"/>
      <c r="G2" s="86"/>
      <c r="H2" s="86"/>
      <c r="I2" s="3"/>
      <c r="J2" s="3"/>
      <c r="K2" s="90" t="s">
        <v>40</v>
      </c>
      <c r="L2" s="69" t="s">
        <v>17</v>
      </c>
    </row>
    <row r="3" spans="1:12" ht="32.25" customHeight="1" thickBot="1" x14ac:dyDescent="0.25">
      <c r="A3" s="85"/>
      <c r="B3" s="8" t="s">
        <v>25</v>
      </c>
      <c r="C3" s="87"/>
      <c r="D3" s="87"/>
      <c r="E3" s="8" t="s">
        <v>11</v>
      </c>
      <c r="F3" s="8" t="s">
        <v>12</v>
      </c>
      <c r="G3" s="9" t="s">
        <v>13</v>
      </c>
      <c r="H3" s="9" t="s">
        <v>15</v>
      </c>
      <c r="I3" s="32" t="s">
        <v>44</v>
      </c>
      <c r="J3" s="31" t="s">
        <v>39</v>
      </c>
      <c r="K3" s="91"/>
      <c r="L3" s="70"/>
    </row>
    <row r="4" spans="1:12" ht="21.75" customHeight="1" thickTop="1" x14ac:dyDescent="0.2">
      <c r="A4" s="10">
        <v>1</v>
      </c>
      <c r="B4" s="11" t="s">
        <v>0</v>
      </c>
      <c r="C4" s="11" t="s">
        <v>26</v>
      </c>
      <c r="D4" s="11">
        <v>65</v>
      </c>
      <c r="E4" s="11">
        <v>39</v>
      </c>
      <c r="F4" s="11"/>
      <c r="G4" s="11">
        <f>+F4+E4</f>
        <v>39</v>
      </c>
      <c r="H4" s="12">
        <v>130</v>
      </c>
      <c r="I4" s="12">
        <f>+H4*G4</f>
        <v>5070</v>
      </c>
      <c r="J4" s="33">
        <v>1</v>
      </c>
      <c r="K4" s="12">
        <f>+J4*G4*H4</f>
        <v>5070</v>
      </c>
      <c r="L4" s="13"/>
    </row>
    <row r="5" spans="1:12" ht="21.75" customHeight="1" x14ac:dyDescent="0.2">
      <c r="A5" s="6">
        <v>2</v>
      </c>
      <c r="B5" s="4" t="s">
        <v>1</v>
      </c>
      <c r="C5" s="4" t="s">
        <v>26</v>
      </c>
      <c r="D5" s="4">
        <v>311</v>
      </c>
      <c r="E5" s="4">
        <v>311</v>
      </c>
      <c r="F5" s="4"/>
      <c r="G5" s="11">
        <f t="shared" ref="G5:G16" si="0">+F5+E5</f>
        <v>311</v>
      </c>
      <c r="H5" s="5">
        <v>250</v>
      </c>
      <c r="I5" s="12">
        <f t="shared" ref="I5:I17" si="1">+H5*G5</f>
        <v>77750</v>
      </c>
      <c r="J5" s="34">
        <v>1</v>
      </c>
      <c r="K5" s="12">
        <f t="shared" ref="K5:K9" si="2">+J5*G5*H5</f>
        <v>77750</v>
      </c>
      <c r="L5" s="7"/>
    </row>
    <row r="6" spans="1:12" ht="21.75" customHeight="1" x14ac:dyDescent="0.2">
      <c r="A6" s="6">
        <v>3</v>
      </c>
      <c r="B6" s="4" t="s">
        <v>2</v>
      </c>
      <c r="C6" s="4" t="s">
        <v>26</v>
      </c>
      <c r="D6" s="4">
        <v>92</v>
      </c>
      <c r="E6" s="4">
        <v>92</v>
      </c>
      <c r="F6" s="4"/>
      <c r="G6" s="11">
        <f t="shared" si="0"/>
        <v>92</v>
      </c>
      <c r="H6" s="5">
        <v>450</v>
      </c>
      <c r="I6" s="12">
        <f t="shared" si="1"/>
        <v>41400</v>
      </c>
      <c r="J6" s="34">
        <v>1</v>
      </c>
      <c r="K6" s="12">
        <f t="shared" si="2"/>
        <v>41400</v>
      </c>
      <c r="L6" s="7"/>
    </row>
    <row r="7" spans="1:12" ht="21.75" customHeight="1" x14ac:dyDescent="0.2">
      <c r="A7" s="6">
        <v>4</v>
      </c>
      <c r="B7" s="4" t="s">
        <v>3</v>
      </c>
      <c r="C7" s="4" t="s">
        <v>26</v>
      </c>
      <c r="D7" s="4">
        <v>94</v>
      </c>
      <c r="E7" s="4">
        <v>99</v>
      </c>
      <c r="F7" s="4"/>
      <c r="G7" s="11">
        <f t="shared" si="0"/>
        <v>99</v>
      </c>
      <c r="H7" s="5">
        <f>+H6+15</f>
        <v>465</v>
      </c>
      <c r="I7" s="12">
        <f t="shared" si="1"/>
        <v>46035</v>
      </c>
      <c r="J7" s="34">
        <v>1</v>
      </c>
      <c r="K7" s="12">
        <f t="shared" si="2"/>
        <v>46035</v>
      </c>
      <c r="L7" s="7"/>
    </row>
    <row r="8" spans="1:12" ht="21.75" customHeight="1" x14ac:dyDescent="0.2">
      <c r="A8" s="6">
        <v>5</v>
      </c>
      <c r="B8" s="4" t="s">
        <v>4</v>
      </c>
      <c r="C8" s="4" t="s">
        <v>26</v>
      </c>
      <c r="D8" s="4">
        <v>85</v>
      </c>
      <c r="E8" s="4">
        <v>90</v>
      </c>
      <c r="F8" s="4"/>
      <c r="G8" s="11">
        <f t="shared" si="0"/>
        <v>90</v>
      </c>
      <c r="H8" s="5">
        <f t="shared" ref="H8:H16" si="3">+H7+15</f>
        <v>480</v>
      </c>
      <c r="I8" s="12">
        <f t="shared" si="1"/>
        <v>43200</v>
      </c>
      <c r="J8" s="34">
        <v>1</v>
      </c>
      <c r="K8" s="12">
        <f t="shared" si="2"/>
        <v>43200</v>
      </c>
      <c r="L8" s="7"/>
    </row>
    <row r="9" spans="1:12" ht="21.75" customHeight="1" x14ac:dyDescent="0.2">
      <c r="A9" s="6">
        <v>6</v>
      </c>
      <c r="B9" s="4" t="s">
        <v>5</v>
      </c>
      <c r="C9" s="4" t="s">
        <v>26</v>
      </c>
      <c r="D9" s="4">
        <v>85</v>
      </c>
      <c r="E9" s="4"/>
      <c r="F9" s="4"/>
      <c r="G9" s="11">
        <f t="shared" si="0"/>
        <v>0</v>
      </c>
      <c r="H9" s="30">
        <f t="shared" si="3"/>
        <v>495</v>
      </c>
      <c r="I9" s="12">
        <f t="shared" si="1"/>
        <v>0</v>
      </c>
      <c r="J9" s="34">
        <v>1</v>
      </c>
      <c r="K9" s="12">
        <f t="shared" si="2"/>
        <v>0</v>
      </c>
      <c r="L9" s="7"/>
    </row>
    <row r="10" spans="1:12" ht="21.75" customHeight="1" x14ac:dyDescent="0.2">
      <c r="A10" s="6">
        <v>7</v>
      </c>
      <c r="B10" s="4" t="s">
        <v>18</v>
      </c>
      <c r="C10" s="4" t="s">
        <v>26</v>
      </c>
      <c r="D10" s="4">
        <v>85</v>
      </c>
      <c r="E10" s="4"/>
      <c r="F10" s="4"/>
      <c r="G10" s="11">
        <f t="shared" si="0"/>
        <v>0</v>
      </c>
      <c r="H10" s="30">
        <f t="shared" si="3"/>
        <v>510</v>
      </c>
      <c r="I10" s="12">
        <f t="shared" si="1"/>
        <v>0</v>
      </c>
      <c r="J10" s="34">
        <v>1</v>
      </c>
      <c r="K10" s="30">
        <f>+H10*G10</f>
        <v>0</v>
      </c>
      <c r="L10" s="7"/>
    </row>
    <row r="11" spans="1:12" ht="21.75" customHeight="1" x14ac:dyDescent="0.2">
      <c r="A11" s="6">
        <v>8</v>
      </c>
      <c r="B11" s="4" t="s">
        <v>19</v>
      </c>
      <c r="C11" s="4" t="s">
        <v>26</v>
      </c>
      <c r="D11" s="4">
        <v>85</v>
      </c>
      <c r="E11" s="4"/>
      <c r="F11" s="4"/>
      <c r="G11" s="11">
        <f t="shared" si="0"/>
        <v>0</v>
      </c>
      <c r="H11" s="30">
        <f t="shared" si="3"/>
        <v>525</v>
      </c>
      <c r="I11" s="12">
        <f t="shared" si="1"/>
        <v>0</v>
      </c>
      <c r="J11" s="34">
        <v>1</v>
      </c>
      <c r="K11" s="30">
        <f>+H11*G11</f>
        <v>0</v>
      </c>
      <c r="L11" s="7"/>
    </row>
    <row r="12" spans="1:12" ht="21.75" customHeight="1" x14ac:dyDescent="0.2">
      <c r="A12" s="6">
        <v>9</v>
      </c>
      <c r="B12" s="4" t="s">
        <v>20</v>
      </c>
      <c r="C12" s="4" t="s">
        <v>26</v>
      </c>
      <c r="D12" s="4">
        <v>84</v>
      </c>
      <c r="E12" s="4"/>
      <c r="F12" s="4"/>
      <c r="G12" s="11">
        <f t="shared" si="0"/>
        <v>0</v>
      </c>
      <c r="H12" s="30">
        <f t="shared" si="3"/>
        <v>540</v>
      </c>
      <c r="I12" s="12">
        <f t="shared" si="1"/>
        <v>0</v>
      </c>
      <c r="J12" s="34">
        <v>1</v>
      </c>
      <c r="K12" s="30">
        <f t="shared" ref="K12:K20" si="4">+H12*G12</f>
        <v>0</v>
      </c>
      <c r="L12" s="7"/>
    </row>
    <row r="13" spans="1:12" ht="21.75" customHeight="1" x14ac:dyDescent="0.2">
      <c r="A13" s="6">
        <v>10</v>
      </c>
      <c r="B13" s="4" t="s">
        <v>21</v>
      </c>
      <c r="C13" s="4" t="s">
        <v>26</v>
      </c>
      <c r="D13" s="4">
        <v>84</v>
      </c>
      <c r="E13" s="4"/>
      <c r="F13" s="4"/>
      <c r="G13" s="11">
        <f t="shared" si="0"/>
        <v>0</v>
      </c>
      <c r="H13" s="5">
        <f t="shared" si="3"/>
        <v>555</v>
      </c>
      <c r="I13" s="12">
        <f t="shared" si="1"/>
        <v>0</v>
      </c>
      <c r="J13" s="34">
        <v>1</v>
      </c>
      <c r="K13" s="30">
        <f t="shared" si="4"/>
        <v>0</v>
      </c>
      <c r="L13" s="7"/>
    </row>
    <row r="14" spans="1:12" ht="21.75" customHeight="1" x14ac:dyDescent="0.2">
      <c r="A14" s="6">
        <v>11</v>
      </c>
      <c r="B14" s="4" t="s">
        <v>22</v>
      </c>
      <c r="C14" s="4" t="s">
        <v>26</v>
      </c>
      <c r="D14" s="4">
        <v>84</v>
      </c>
      <c r="E14" s="4"/>
      <c r="F14" s="4"/>
      <c r="G14" s="11">
        <f t="shared" si="0"/>
        <v>0</v>
      </c>
      <c r="H14" s="5">
        <f t="shared" si="3"/>
        <v>570</v>
      </c>
      <c r="I14" s="12">
        <f t="shared" si="1"/>
        <v>0</v>
      </c>
      <c r="J14" s="34">
        <v>1</v>
      </c>
      <c r="K14" s="30">
        <f t="shared" si="4"/>
        <v>0</v>
      </c>
      <c r="L14" s="7"/>
    </row>
    <row r="15" spans="1:12" ht="21.75" customHeight="1" x14ac:dyDescent="0.2">
      <c r="A15" s="6">
        <v>12</v>
      </c>
      <c r="B15" s="4" t="s">
        <v>23</v>
      </c>
      <c r="C15" s="4" t="s">
        <v>26</v>
      </c>
      <c r="D15" s="4">
        <v>82</v>
      </c>
      <c r="E15" s="4"/>
      <c r="F15" s="4"/>
      <c r="G15" s="11">
        <f t="shared" si="0"/>
        <v>0</v>
      </c>
      <c r="H15" s="5">
        <f t="shared" si="3"/>
        <v>585</v>
      </c>
      <c r="I15" s="12">
        <f t="shared" si="1"/>
        <v>0</v>
      </c>
      <c r="J15" s="34">
        <v>1</v>
      </c>
      <c r="K15" s="30">
        <f t="shared" si="4"/>
        <v>0</v>
      </c>
      <c r="L15" s="7"/>
    </row>
    <row r="16" spans="1:12" ht="21.75" customHeight="1" x14ac:dyDescent="0.2">
      <c r="A16" s="6">
        <v>13</v>
      </c>
      <c r="B16" s="4" t="s">
        <v>24</v>
      </c>
      <c r="C16" s="4" t="s">
        <v>26</v>
      </c>
      <c r="D16" s="4">
        <v>82</v>
      </c>
      <c r="E16" s="4"/>
      <c r="F16" s="4"/>
      <c r="G16" s="11">
        <f t="shared" si="0"/>
        <v>0</v>
      </c>
      <c r="H16" s="5">
        <f t="shared" si="3"/>
        <v>600</v>
      </c>
      <c r="I16" s="12">
        <f t="shared" si="1"/>
        <v>0</v>
      </c>
      <c r="J16" s="34">
        <v>1</v>
      </c>
      <c r="K16" s="30">
        <f t="shared" si="4"/>
        <v>0</v>
      </c>
      <c r="L16" s="7"/>
    </row>
    <row r="17" spans="1:12" ht="21.75" customHeight="1" x14ac:dyDescent="0.2">
      <c r="A17" s="6"/>
      <c r="B17" s="4" t="s">
        <v>41</v>
      </c>
      <c r="C17" s="4"/>
      <c r="D17" s="4"/>
      <c r="E17" s="4"/>
      <c r="F17" s="4"/>
      <c r="G17" s="11"/>
      <c r="H17" s="5"/>
      <c r="I17" s="12">
        <f t="shared" si="1"/>
        <v>0</v>
      </c>
      <c r="J17" s="34">
        <v>1</v>
      </c>
      <c r="K17" s="30">
        <f t="shared" si="4"/>
        <v>0</v>
      </c>
      <c r="L17" s="7"/>
    </row>
    <row r="18" spans="1:12" ht="21.75" customHeight="1" x14ac:dyDescent="0.2">
      <c r="A18" s="6"/>
      <c r="B18" s="4" t="s">
        <v>43</v>
      </c>
      <c r="C18" s="4"/>
      <c r="D18" s="4"/>
      <c r="E18" s="4"/>
      <c r="F18" s="4"/>
      <c r="G18" s="11"/>
      <c r="H18" s="5"/>
      <c r="I18" s="12">
        <f>+I5*50%</f>
        <v>38875</v>
      </c>
      <c r="J18" s="34">
        <v>0.5</v>
      </c>
      <c r="K18" s="30">
        <f t="shared" si="4"/>
        <v>0</v>
      </c>
      <c r="L18" s="7"/>
    </row>
    <row r="19" spans="1:12" ht="21.75" customHeight="1" x14ac:dyDescent="0.2">
      <c r="A19" s="6"/>
      <c r="B19" s="4" t="s">
        <v>42</v>
      </c>
      <c r="C19" s="4"/>
      <c r="D19" s="4"/>
      <c r="E19" s="4"/>
      <c r="F19" s="4"/>
      <c r="G19" s="11"/>
      <c r="H19" s="5"/>
      <c r="I19" s="12">
        <f>+I4*10%</f>
        <v>507</v>
      </c>
      <c r="J19" s="34">
        <v>0.1</v>
      </c>
      <c r="K19" s="30">
        <f t="shared" si="4"/>
        <v>0</v>
      </c>
      <c r="L19" s="7"/>
    </row>
    <row r="20" spans="1:12" ht="21.75" customHeight="1" thickBot="1" x14ac:dyDescent="0.25">
      <c r="A20" s="6"/>
      <c r="B20" s="4"/>
      <c r="C20" s="4"/>
      <c r="D20" s="4"/>
      <c r="E20" s="4"/>
      <c r="F20" s="4"/>
      <c r="G20" s="11"/>
      <c r="H20" s="5"/>
      <c r="I20" s="12"/>
      <c r="J20" s="34"/>
      <c r="K20" s="30">
        <f t="shared" si="4"/>
        <v>0</v>
      </c>
      <c r="L20" s="7"/>
    </row>
    <row r="21" spans="1:12" ht="30" customHeight="1" thickTop="1" thickBot="1" x14ac:dyDescent="0.25">
      <c r="A21" s="77" t="s">
        <v>13</v>
      </c>
      <c r="B21" s="72"/>
      <c r="C21" s="72"/>
      <c r="D21" s="72"/>
      <c r="E21" s="20"/>
      <c r="F21" s="20"/>
      <c r="G21" s="20"/>
      <c r="H21" s="21"/>
      <c r="I21" s="21"/>
      <c r="J21" s="20"/>
      <c r="K21" s="21">
        <f>SUM(K4:K20)</f>
        <v>213455</v>
      </c>
      <c r="L21" s="22"/>
    </row>
    <row r="22" spans="1:12" ht="26.25" customHeight="1" thickTop="1" x14ac:dyDescent="0.2">
      <c r="A22" s="74" t="s">
        <v>31</v>
      </c>
      <c r="B22" s="75"/>
      <c r="C22" s="75"/>
      <c r="D22" s="76"/>
      <c r="E22" s="3"/>
      <c r="F22" s="3"/>
      <c r="G22" s="3"/>
      <c r="H22" s="23"/>
      <c r="I22" s="23"/>
      <c r="J22" s="3"/>
      <c r="K22" s="23"/>
      <c r="L22" s="24"/>
    </row>
    <row r="23" spans="1:12" ht="26.25" customHeight="1" x14ac:dyDescent="0.2">
      <c r="A23" s="58"/>
      <c r="B23" s="78" t="s">
        <v>65</v>
      </c>
      <c r="C23" s="79"/>
      <c r="D23" s="80"/>
      <c r="E23" s="59">
        <v>45253</v>
      </c>
      <c r="F23" s="11"/>
      <c r="G23" s="11"/>
      <c r="H23" s="12"/>
      <c r="I23" s="12"/>
      <c r="J23" s="11"/>
      <c r="K23" s="5">
        <v>50000</v>
      </c>
      <c r="L23" s="7" t="s">
        <v>58</v>
      </c>
    </row>
    <row r="24" spans="1:12" ht="21.75" customHeight="1" x14ac:dyDescent="0.2">
      <c r="A24" s="6">
        <v>1</v>
      </c>
      <c r="B24" s="78" t="s">
        <v>57</v>
      </c>
      <c r="C24" s="79"/>
      <c r="D24" s="80"/>
      <c r="E24" s="53">
        <v>45281</v>
      </c>
      <c r="F24" s="4"/>
      <c r="G24" s="4"/>
      <c r="H24" s="5"/>
      <c r="I24" s="5"/>
      <c r="J24" s="4"/>
      <c r="K24" s="5">
        <v>50000</v>
      </c>
      <c r="L24" s="7" t="s">
        <v>58</v>
      </c>
    </row>
    <row r="25" spans="1:12" ht="21.75" customHeight="1" x14ac:dyDescent="0.2">
      <c r="A25" s="6">
        <v>2</v>
      </c>
      <c r="B25" s="78" t="s">
        <v>59</v>
      </c>
      <c r="C25" s="79"/>
      <c r="D25" s="80"/>
      <c r="E25" s="53">
        <v>45290</v>
      </c>
      <c r="F25" s="4"/>
      <c r="G25" s="4"/>
      <c r="H25" s="5"/>
      <c r="I25" s="5"/>
      <c r="J25" s="4"/>
      <c r="K25" s="5">
        <v>40000</v>
      </c>
      <c r="L25" s="7" t="s">
        <v>58</v>
      </c>
    </row>
    <row r="26" spans="1:12" ht="21.75" customHeight="1" x14ac:dyDescent="0.2">
      <c r="A26" s="6">
        <v>3</v>
      </c>
      <c r="B26" s="78" t="s">
        <v>73</v>
      </c>
      <c r="C26" s="79"/>
      <c r="D26" s="80"/>
      <c r="E26" s="53">
        <v>45319</v>
      </c>
      <c r="F26" s="4"/>
      <c r="G26" s="4"/>
      <c r="H26" s="5"/>
      <c r="I26" s="5"/>
      <c r="J26" s="4"/>
      <c r="K26" s="5">
        <v>50000</v>
      </c>
      <c r="L26" s="7" t="s">
        <v>28</v>
      </c>
    </row>
    <row r="27" spans="1:12" ht="21.75" customHeight="1" x14ac:dyDescent="0.2">
      <c r="A27" s="6"/>
      <c r="B27" s="55"/>
      <c r="C27" s="56"/>
      <c r="D27" s="57"/>
      <c r="E27" s="53"/>
      <c r="F27" s="4"/>
      <c r="G27" s="4"/>
      <c r="H27" s="5"/>
      <c r="I27" s="5"/>
      <c r="J27" s="4"/>
      <c r="K27" s="5"/>
      <c r="L27" s="7"/>
    </row>
    <row r="28" spans="1:12" ht="21.75" customHeight="1" x14ac:dyDescent="0.2">
      <c r="A28" s="6"/>
      <c r="B28" s="55"/>
      <c r="C28" s="56"/>
      <c r="D28" s="57"/>
      <c r="E28" s="53"/>
      <c r="F28" s="4"/>
      <c r="G28" s="4"/>
      <c r="H28" s="5"/>
      <c r="I28" s="5"/>
      <c r="J28" s="4"/>
      <c r="K28" s="5"/>
      <c r="L28" s="7"/>
    </row>
    <row r="29" spans="1:12" ht="21.75" customHeight="1" x14ac:dyDescent="0.2">
      <c r="A29" s="6"/>
      <c r="B29" s="55"/>
      <c r="C29" s="56"/>
      <c r="D29" s="57"/>
      <c r="E29" s="53"/>
      <c r="F29" s="4"/>
      <c r="G29" s="4"/>
      <c r="H29" s="5"/>
      <c r="I29" s="5"/>
      <c r="J29" s="4"/>
      <c r="K29" s="5"/>
      <c r="L29" s="7"/>
    </row>
    <row r="30" spans="1:12" ht="21.75" customHeight="1" x14ac:dyDescent="0.2">
      <c r="A30" s="6"/>
      <c r="B30" s="78"/>
      <c r="C30" s="79"/>
      <c r="D30" s="80"/>
      <c r="E30" s="4"/>
      <c r="F30" s="4"/>
      <c r="G30" s="4"/>
      <c r="H30" s="5"/>
      <c r="I30" s="5"/>
      <c r="J30" s="4"/>
      <c r="K30" s="5"/>
      <c r="L30" s="7"/>
    </row>
    <row r="31" spans="1:12" ht="21.75" customHeight="1" thickBot="1" x14ac:dyDescent="0.25">
      <c r="A31" s="14"/>
      <c r="B31" s="81"/>
      <c r="C31" s="82"/>
      <c r="D31" s="83"/>
      <c r="E31" s="15"/>
      <c r="F31" s="15"/>
      <c r="G31" s="15"/>
      <c r="H31" s="16"/>
      <c r="I31" s="16"/>
      <c r="J31" s="15"/>
      <c r="K31" s="16"/>
      <c r="L31" s="17"/>
    </row>
    <row r="32" spans="1:12" ht="30" customHeight="1" thickTop="1" thickBot="1" x14ac:dyDescent="0.25">
      <c r="A32" s="77" t="s">
        <v>13</v>
      </c>
      <c r="B32" s="72"/>
      <c r="C32" s="72"/>
      <c r="D32" s="72"/>
      <c r="E32" s="20"/>
      <c r="F32" s="20"/>
      <c r="G32" s="20"/>
      <c r="H32" s="21"/>
      <c r="I32" s="21"/>
      <c r="J32" s="20"/>
      <c r="K32" s="21">
        <f>SUM(K23:K31)</f>
        <v>190000</v>
      </c>
      <c r="L32" s="22"/>
    </row>
    <row r="33" spans="1:12" ht="54.75" customHeight="1" thickTop="1" thickBot="1" x14ac:dyDescent="0.25">
      <c r="A33" s="18"/>
      <c r="B33" s="71" t="s">
        <v>13</v>
      </c>
      <c r="C33" s="72"/>
      <c r="D33" s="73"/>
      <c r="E33" s="19"/>
      <c r="F33" s="20"/>
      <c r="G33" s="20"/>
      <c r="H33" s="21"/>
      <c r="I33" s="21"/>
      <c r="J33" s="20"/>
      <c r="K33" s="21">
        <f>K21-K32</f>
        <v>23455</v>
      </c>
      <c r="L33" s="22"/>
    </row>
    <row r="34" spans="1:12" ht="15" thickTop="1" x14ac:dyDescent="0.2"/>
  </sheetData>
  <mergeCells count="16">
    <mergeCell ref="E2:H2"/>
    <mergeCell ref="L2:L3"/>
    <mergeCell ref="A21:D21"/>
    <mergeCell ref="A22:D22"/>
    <mergeCell ref="B24:D24"/>
    <mergeCell ref="A2:A3"/>
    <mergeCell ref="C2:C3"/>
    <mergeCell ref="D2:D3"/>
    <mergeCell ref="K2:K3"/>
    <mergeCell ref="B23:D23"/>
    <mergeCell ref="B30:D30"/>
    <mergeCell ref="B31:D31"/>
    <mergeCell ref="A32:D32"/>
    <mergeCell ref="B33:D33"/>
    <mergeCell ref="B25:D25"/>
    <mergeCell ref="B26:D26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61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42"/>
  <sheetViews>
    <sheetView showGridLines="0" rightToLeft="1" zoomScale="85" zoomScaleNormal="85" workbookViewId="0">
      <pane ySplit="3" topLeftCell="A23" activePane="bottomLeft" state="frozen"/>
      <selection pane="bottomLeft" activeCell="I30" sqref="I30"/>
    </sheetView>
  </sheetViews>
  <sheetFormatPr defaultRowHeight="14.25" x14ac:dyDescent="0.2"/>
  <cols>
    <col min="1" max="1" width="9" style="1"/>
    <col min="2" max="2" width="32.25" style="1" customWidth="1"/>
    <col min="3" max="3" width="16" style="1" customWidth="1"/>
    <col min="4" max="4" width="9.75" style="1" customWidth="1"/>
    <col min="5" max="5" width="11.375" style="2" bestFit="1" customWidth="1"/>
    <col min="6" max="6" width="13" style="2" bestFit="1" customWidth="1"/>
    <col min="7" max="7" width="15.25" style="1" bestFit="1" customWidth="1"/>
    <col min="8" max="8" width="15.375" style="1" bestFit="1" customWidth="1"/>
    <col min="9" max="9" width="14.25" style="1" customWidth="1"/>
    <col min="10" max="10" width="17.125" style="52" customWidth="1"/>
    <col min="11" max="11" width="12.375" style="1" bestFit="1" customWidth="1"/>
    <col min="12" max="12" width="14" style="1" customWidth="1"/>
    <col min="13" max="16384" width="9" style="1"/>
  </cols>
  <sheetData>
    <row r="1" spans="1:12" s="26" customFormat="1" ht="57" customHeight="1" thickBot="1" x14ac:dyDescent="0.25">
      <c r="A1" s="25" t="s">
        <v>27</v>
      </c>
      <c r="B1" s="25" t="s">
        <v>28</v>
      </c>
      <c r="C1" s="25"/>
      <c r="E1" s="28"/>
      <c r="F1" s="28"/>
      <c r="G1" s="27">
        <v>45244</v>
      </c>
      <c r="H1" s="27"/>
      <c r="I1" s="27"/>
      <c r="J1" s="45"/>
      <c r="K1" s="27"/>
    </row>
    <row r="2" spans="1:12" ht="32.25" customHeight="1" thickTop="1" x14ac:dyDescent="0.2">
      <c r="A2" s="84" t="s">
        <v>6</v>
      </c>
      <c r="B2" s="3" t="s">
        <v>7</v>
      </c>
      <c r="C2" s="86" t="s">
        <v>8</v>
      </c>
      <c r="D2" s="92" t="s">
        <v>10</v>
      </c>
      <c r="E2" s="3"/>
      <c r="F2" s="3"/>
      <c r="G2" s="3" t="s">
        <v>49</v>
      </c>
      <c r="H2" s="3" t="s">
        <v>53</v>
      </c>
      <c r="I2" s="3"/>
      <c r="J2" s="94" t="s">
        <v>40</v>
      </c>
      <c r="K2" s="69" t="s">
        <v>17</v>
      </c>
    </row>
    <row r="3" spans="1:12" ht="43.5" thickBot="1" x14ac:dyDescent="0.25">
      <c r="A3" s="85"/>
      <c r="B3" s="8" t="s">
        <v>25</v>
      </c>
      <c r="C3" s="87"/>
      <c r="D3" s="93"/>
      <c r="E3" s="9" t="s">
        <v>15</v>
      </c>
      <c r="F3" s="32" t="s">
        <v>44</v>
      </c>
      <c r="G3" s="31" t="s">
        <v>52</v>
      </c>
      <c r="H3" s="31" t="s">
        <v>50</v>
      </c>
      <c r="I3" s="31" t="s">
        <v>51</v>
      </c>
      <c r="J3" s="95"/>
      <c r="K3" s="70"/>
    </row>
    <row r="4" spans="1:12" ht="21.75" customHeight="1" thickTop="1" x14ac:dyDescent="0.2">
      <c r="A4" s="10">
        <v>1</v>
      </c>
      <c r="B4" s="11" t="s">
        <v>45</v>
      </c>
      <c r="C4" s="11" t="s">
        <v>26</v>
      </c>
      <c r="D4" s="11">
        <v>286</v>
      </c>
      <c r="E4" s="12">
        <v>130</v>
      </c>
      <c r="F4" s="61">
        <f t="shared" ref="F4:F19" si="0">+E4*D4</f>
        <v>37180</v>
      </c>
      <c r="G4" s="33"/>
      <c r="H4" s="33"/>
      <c r="I4" s="36">
        <f>+F4-G4-H4</f>
        <v>37180</v>
      </c>
      <c r="J4" s="36"/>
      <c r="K4" s="13"/>
    </row>
    <row r="5" spans="1:12" ht="21.75" customHeight="1" x14ac:dyDescent="0.2">
      <c r="A5" s="6">
        <v>2</v>
      </c>
      <c r="B5" s="4" t="s">
        <v>46</v>
      </c>
      <c r="C5" s="4" t="s">
        <v>26</v>
      </c>
      <c r="D5" s="4">
        <v>762</v>
      </c>
      <c r="E5" s="5">
        <v>250</v>
      </c>
      <c r="F5" s="61">
        <f t="shared" si="0"/>
        <v>190500</v>
      </c>
      <c r="G5" s="35">
        <f>+F5*40%</f>
        <v>76200</v>
      </c>
      <c r="H5" s="33"/>
      <c r="I5" s="36">
        <f>+F5+H5-G5</f>
        <v>114300</v>
      </c>
      <c r="J5" s="36"/>
      <c r="K5" s="7"/>
    </row>
    <row r="6" spans="1:12" ht="21.75" customHeight="1" x14ac:dyDescent="0.2">
      <c r="A6" s="6">
        <v>3</v>
      </c>
      <c r="B6" s="4" t="s">
        <v>47</v>
      </c>
      <c r="C6" s="4" t="s">
        <v>26</v>
      </c>
      <c r="D6" s="4">
        <v>286.39999999999998</v>
      </c>
      <c r="E6" s="5">
        <v>450</v>
      </c>
      <c r="F6" s="61">
        <f t="shared" si="0"/>
        <v>128879.99999999999</v>
      </c>
      <c r="G6" s="35">
        <f>+F6*5%</f>
        <v>6444</v>
      </c>
      <c r="H6" s="36">
        <f>+F5*5%</f>
        <v>9525</v>
      </c>
      <c r="I6" s="36">
        <f>+F6+H6-G6</f>
        <v>131961</v>
      </c>
      <c r="J6" s="36">
        <f>SUM(I4:I6)</f>
        <v>283441</v>
      </c>
      <c r="K6" s="7" t="s">
        <v>55</v>
      </c>
    </row>
    <row r="7" spans="1:12" ht="21.75" customHeight="1" x14ac:dyDescent="0.2">
      <c r="A7" s="6">
        <v>4</v>
      </c>
      <c r="B7" s="4" t="s">
        <v>48</v>
      </c>
      <c r="C7" s="4" t="s">
        <v>26</v>
      </c>
      <c r="D7" s="4">
        <v>86.2</v>
      </c>
      <c r="E7" s="5">
        <v>465</v>
      </c>
      <c r="F7" s="61">
        <f t="shared" si="0"/>
        <v>40083</v>
      </c>
      <c r="G7" s="35">
        <f>+F7*5%</f>
        <v>2004.15</v>
      </c>
      <c r="H7" s="36">
        <f>+F5*2.5%</f>
        <v>4762.5</v>
      </c>
      <c r="I7" s="36">
        <f>+F7+H7-G7</f>
        <v>42841.35</v>
      </c>
      <c r="J7" s="36">
        <f>+I7</f>
        <v>42841.35</v>
      </c>
      <c r="K7" s="7" t="s">
        <v>56</v>
      </c>
      <c r="L7" s="7" t="s">
        <v>54</v>
      </c>
    </row>
    <row r="8" spans="1:12" ht="21.75" customHeight="1" x14ac:dyDescent="0.2">
      <c r="A8" s="6">
        <v>5</v>
      </c>
      <c r="B8" s="4"/>
      <c r="C8" s="4" t="s">
        <v>26</v>
      </c>
      <c r="D8" s="4"/>
      <c r="E8" s="5"/>
      <c r="F8" s="61">
        <f t="shared" si="0"/>
        <v>0</v>
      </c>
      <c r="G8" s="34"/>
      <c r="H8" s="36"/>
      <c r="I8" s="36">
        <f t="shared" ref="I8:I19" si="1">+F8-G8-H8</f>
        <v>0</v>
      </c>
      <c r="J8" s="36"/>
      <c r="K8" s="7"/>
    </row>
    <row r="9" spans="1:12" ht="21.75" customHeight="1" x14ac:dyDescent="0.2">
      <c r="A9" s="6">
        <v>6</v>
      </c>
      <c r="B9" s="4"/>
      <c r="C9" s="4" t="s">
        <v>26</v>
      </c>
      <c r="D9" s="4"/>
      <c r="E9" s="30"/>
      <c r="F9" s="61">
        <f t="shared" si="0"/>
        <v>0</v>
      </c>
      <c r="G9" s="34"/>
      <c r="H9" s="36"/>
      <c r="I9" s="36">
        <f t="shared" si="1"/>
        <v>0</v>
      </c>
      <c r="J9" s="36"/>
      <c r="K9" s="7"/>
    </row>
    <row r="10" spans="1:12" ht="21.75" customHeight="1" x14ac:dyDescent="0.2">
      <c r="A10" s="6">
        <v>7</v>
      </c>
      <c r="B10" s="4"/>
      <c r="C10" s="4" t="s">
        <v>26</v>
      </c>
      <c r="D10" s="4"/>
      <c r="E10" s="30"/>
      <c r="F10" s="61">
        <f t="shared" si="0"/>
        <v>0</v>
      </c>
      <c r="G10" s="34"/>
      <c r="H10" s="36"/>
      <c r="I10" s="36">
        <f t="shared" si="1"/>
        <v>0</v>
      </c>
      <c r="J10" s="46"/>
      <c r="K10" s="7"/>
    </row>
    <row r="11" spans="1:12" ht="21.75" customHeight="1" x14ac:dyDescent="0.2">
      <c r="A11" s="6">
        <v>8</v>
      </c>
      <c r="B11" s="4"/>
      <c r="C11" s="4" t="s">
        <v>26</v>
      </c>
      <c r="D11" s="4"/>
      <c r="E11" s="30"/>
      <c r="F11" s="61">
        <f t="shared" si="0"/>
        <v>0</v>
      </c>
      <c r="G11" s="34"/>
      <c r="H11" s="36"/>
      <c r="I11" s="36">
        <f t="shared" si="1"/>
        <v>0</v>
      </c>
      <c r="J11" s="46"/>
      <c r="K11" s="7"/>
    </row>
    <row r="12" spans="1:12" ht="21.75" customHeight="1" x14ac:dyDescent="0.2">
      <c r="A12" s="6">
        <v>9</v>
      </c>
      <c r="B12" s="4"/>
      <c r="C12" s="4" t="s">
        <v>26</v>
      </c>
      <c r="D12" s="4"/>
      <c r="E12" s="30"/>
      <c r="F12" s="61">
        <f t="shared" si="0"/>
        <v>0</v>
      </c>
      <c r="G12" s="34"/>
      <c r="H12" s="34"/>
      <c r="I12" s="36">
        <f t="shared" si="1"/>
        <v>0</v>
      </c>
      <c r="J12" s="46"/>
      <c r="K12" s="7"/>
    </row>
    <row r="13" spans="1:12" ht="21.75" customHeight="1" x14ac:dyDescent="0.2">
      <c r="A13" s="6">
        <v>10</v>
      </c>
      <c r="B13" s="4"/>
      <c r="C13" s="4" t="s">
        <v>26</v>
      </c>
      <c r="D13" s="4"/>
      <c r="E13" s="5"/>
      <c r="F13" s="61">
        <f t="shared" si="0"/>
        <v>0</v>
      </c>
      <c r="G13" s="34"/>
      <c r="H13" s="34"/>
      <c r="I13" s="36">
        <f t="shared" si="1"/>
        <v>0</v>
      </c>
      <c r="J13" s="46"/>
      <c r="K13" s="7"/>
    </row>
    <row r="14" spans="1:12" ht="21.75" customHeight="1" x14ac:dyDescent="0.2">
      <c r="A14" s="6">
        <v>11</v>
      </c>
      <c r="B14" s="4"/>
      <c r="C14" s="4" t="s">
        <v>26</v>
      </c>
      <c r="D14" s="4"/>
      <c r="E14" s="5"/>
      <c r="F14" s="61">
        <f t="shared" si="0"/>
        <v>0</v>
      </c>
      <c r="G14" s="34"/>
      <c r="H14" s="34"/>
      <c r="I14" s="36">
        <f t="shared" si="1"/>
        <v>0</v>
      </c>
      <c r="J14" s="46"/>
      <c r="K14" s="7"/>
    </row>
    <row r="15" spans="1:12" ht="21.75" customHeight="1" x14ac:dyDescent="0.2">
      <c r="A15" s="6">
        <v>12</v>
      </c>
      <c r="B15" s="4"/>
      <c r="C15" s="4" t="s">
        <v>26</v>
      </c>
      <c r="D15" s="4"/>
      <c r="E15" s="5"/>
      <c r="F15" s="61">
        <f t="shared" si="0"/>
        <v>0</v>
      </c>
      <c r="G15" s="34"/>
      <c r="H15" s="34"/>
      <c r="I15" s="36">
        <f t="shared" si="1"/>
        <v>0</v>
      </c>
      <c r="J15" s="46"/>
      <c r="K15" s="7"/>
    </row>
    <row r="16" spans="1:12" ht="21.75" customHeight="1" x14ac:dyDescent="0.2">
      <c r="A16" s="6">
        <v>13</v>
      </c>
      <c r="B16" s="4"/>
      <c r="C16" s="4" t="s">
        <v>26</v>
      </c>
      <c r="D16" s="4"/>
      <c r="E16" s="5"/>
      <c r="F16" s="61">
        <f t="shared" si="0"/>
        <v>0</v>
      </c>
      <c r="G16" s="34"/>
      <c r="H16" s="34"/>
      <c r="I16" s="36">
        <f t="shared" si="1"/>
        <v>0</v>
      </c>
      <c r="J16" s="46"/>
      <c r="K16" s="7"/>
    </row>
    <row r="17" spans="1:11" ht="21.75" customHeight="1" x14ac:dyDescent="0.2">
      <c r="A17" s="6"/>
      <c r="B17" s="4"/>
      <c r="C17" s="4"/>
      <c r="D17" s="4"/>
      <c r="E17" s="5"/>
      <c r="F17" s="61">
        <f t="shared" si="0"/>
        <v>0</v>
      </c>
      <c r="G17" s="34"/>
      <c r="H17" s="34"/>
      <c r="I17" s="36">
        <f t="shared" si="1"/>
        <v>0</v>
      </c>
      <c r="J17" s="46"/>
      <c r="K17" s="7"/>
    </row>
    <row r="18" spans="1:11" ht="21.75" customHeight="1" x14ac:dyDescent="0.2">
      <c r="A18" s="6"/>
      <c r="B18" s="4"/>
      <c r="C18" s="4"/>
      <c r="D18" s="4"/>
      <c r="E18" s="5"/>
      <c r="F18" s="61">
        <f t="shared" si="0"/>
        <v>0</v>
      </c>
      <c r="G18" s="34"/>
      <c r="H18" s="34"/>
      <c r="I18" s="36">
        <f t="shared" si="1"/>
        <v>0</v>
      </c>
      <c r="J18" s="46"/>
      <c r="K18" s="7"/>
    </row>
    <row r="19" spans="1:11" ht="21.75" customHeight="1" thickBot="1" x14ac:dyDescent="0.25">
      <c r="A19" s="6"/>
      <c r="B19" s="15"/>
      <c r="C19" s="15"/>
      <c r="D19" s="15"/>
      <c r="E19" s="16"/>
      <c r="F19" s="62">
        <f t="shared" si="0"/>
        <v>0</v>
      </c>
      <c r="G19" s="38"/>
      <c r="H19" s="38"/>
      <c r="I19" s="39">
        <f t="shared" si="1"/>
        <v>0</v>
      </c>
      <c r="J19" s="47"/>
      <c r="K19" s="17"/>
    </row>
    <row r="20" spans="1:11" ht="21.75" customHeight="1" thickTop="1" thickBot="1" x14ac:dyDescent="0.25">
      <c r="A20" s="37"/>
      <c r="B20" s="18"/>
      <c r="C20" s="40"/>
      <c r="D20" s="40"/>
      <c r="E20" s="41"/>
      <c r="F20" s="41"/>
      <c r="G20" s="42"/>
      <c r="H20" s="42"/>
      <c r="I20" s="43">
        <f>SUM(I4:I19)</f>
        <v>326282.34999999998</v>
      </c>
      <c r="J20" s="48"/>
      <c r="K20" s="44"/>
    </row>
    <row r="21" spans="1:11" ht="30" customHeight="1" thickTop="1" thickBot="1" x14ac:dyDescent="0.25">
      <c r="A21" s="77" t="s">
        <v>13</v>
      </c>
      <c r="B21" s="72"/>
      <c r="C21" s="72"/>
      <c r="D21" s="72"/>
      <c r="E21" s="21"/>
      <c r="F21" s="21"/>
      <c r="G21" s="20"/>
      <c r="H21" s="20"/>
      <c r="I21" s="20"/>
      <c r="J21" s="49"/>
      <c r="K21" s="22"/>
    </row>
    <row r="22" spans="1:11" ht="26.25" customHeight="1" thickTop="1" x14ac:dyDescent="0.2">
      <c r="A22" s="74" t="s">
        <v>31</v>
      </c>
      <c r="B22" s="75"/>
      <c r="C22" s="75"/>
      <c r="D22" s="76"/>
      <c r="E22" s="23"/>
      <c r="F22" s="23"/>
      <c r="G22" s="3"/>
      <c r="H22" s="3"/>
      <c r="I22" s="3"/>
      <c r="J22" s="50"/>
      <c r="K22" s="24"/>
    </row>
    <row r="23" spans="1:11" ht="21.75" customHeight="1" x14ac:dyDescent="0.2">
      <c r="A23" s="6">
        <v>1</v>
      </c>
      <c r="B23" s="78" t="s">
        <v>66</v>
      </c>
      <c r="C23" s="79"/>
      <c r="D23" s="80"/>
      <c r="E23" s="54"/>
      <c r="F23" s="5"/>
      <c r="G23" s="4"/>
      <c r="H23" s="4"/>
      <c r="I23" s="103">
        <v>20000</v>
      </c>
      <c r="J23" s="35" t="s">
        <v>69</v>
      </c>
      <c r="K23" s="7"/>
    </row>
    <row r="24" spans="1:11" ht="21.75" customHeight="1" x14ac:dyDescent="0.2">
      <c r="A24" s="6">
        <v>2</v>
      </c>
      <c r="B24" s="78" t="s">
        <v>67</v>
      </c>
      <c r="C24" s="79"/>
      <c r="D24" s="80"/>
      <c r="E24" s="54"/>
      <c r="F24" s="5"/>
      <c r="G24" s="4"/>
      <c r="H24" s="4"/>
      <c r="I24" s="103">
        <v>200000</v>
      </c>
      <c r="J24" s="35" t="s">
        <v>69</v>
      </c>
      <c r="K24" s="7"/>
    </row>
    <row r="25" spans="1:11" ht="21.75" customHeight="1" x14ac:dyDescent="0.2">
      <c r="A25" s="6">
        <v>3</v>
      </c>
      <c r="B25" s="78" t="s">
        <v>68</v>
      </c>
      <c r="C25" s="79"/>
      <c r="D25" s="80"/>
      <c r="E25" s="54"/>
      <c r="F25" s="5"/>
      <c r="G25" s="4"/>
      <c r="H25" s="4"/>
      <c r="I25" s="103">
        <v>80000</v>
      </c>
      <c r="J25" s="35" t="s">
        <v>69</v>
      </c>
      <c r="K25" s="7"/>
    </row>
    <row r="26" spans="1:11" ht="21.75" customHeight="1" x14ac:dyDescent="0.2">
      <c r="A26" s="6">
        <v>7</v>
      </c>
      <c r="B26" s="78" t="s">
        <v>62</v>
      </c>
      <c r="C26" s="79"/>
      <c r="D26" s="80"/>
      <c r="E26" s="54">
        <v>45313</v>
      </c>
      <c r="F26" s="5"/>
      <c r="G26" s="4"/>
      <c r="H26" s="4"/>
      <c r="I26" s="5">
        <v>50000</v>
      </c>
      <c r="J26" s="35" t="s">
        <v>28</v>
      </c>
      <c r="K26" s="7"/>
    </row>
    <row r="27" spans="1:11" ht="21.75" customHeight="1" x14ac:dyDescent="0.2">
      <c r="A27" s="6">
        <v>6</v>
      </c>
      <c r="B27" s="78" t="s">
        <v>74</v>
      </c>
      <c r="C27" s="79"/>
      <c r="D27" s="80"/>
      <c r="E27" s="54">
        <v>45330</v>
      </c>
      <c r="F27" s="5"/>
      <c r="G27" s="4"/>
      <c r="H27" s="4"/>
      <c r="I27" s="5">
        <v>50000</v>
      </c>
      <c r="J27" s="35" t="s">
        <v>28</v>
      </c>
      <c r="K27" s="7"/>
    </row>
    <row r="28" spans="1:11" ht="21.75" customHeight="1" x14ac:dyDescent="0.2">
      <c r="A28" s="6">
        <v>8</v>
      </c>
      <c r="B28" s="78" t="s">
        <v>75</v>
      </c>
      <c r="C28" s="79"/>
      <c r="D28" s="80"/>
      <c r="E28" s="54">
        <v>45344</v>
      </c>
      <c r="F28" s="5"/>
      <c r="G28" s="4"/>
      <c r="H28" s="4"/>
      <c r="I28" s="5">
        <v>100000</v>
      </c>
      <c r="J28" s="35" t="s">
        <v>28</v>
      </c>
      <c r="K28" s="7"/>
    </row>
    <row r="29" spans="1:11" ht="21.75" customHeight="1" x14ac:dyDescent="0.2">
      <c r="A29" s="6">
        <v>9</v>
      </c>
      <c r="B29" s="78" t="s">
        <v>76</v>
      </c>
      <c r="C29" s="79"/>
      <c r="D29" s="80"/>
      <c r="E29" s="54">
        <v>45358</v>
      </c>
      <c r="F29" s="5"/>
      <c r="G29" s="4"/>
      <c r="H29" s="4"/>
      <c r="I29" s="5">
        <v>60000</v>
      </c>
      <c r="J29" s="35" t="s">
        <v>28</v>
      </c>
      <c r="K29" s="7"/>
    </row>
    <row r="30" spans="1:11" ht="21.75" customHeight="1" x14ac:dyDescent="0.2">
      <c r="A30" s="6">
        <v>10</v>
      </c>
      <c r="B30" s="78" t="s">
        <v>77</v>
      </c>
      <c r="C30" s="79"/>
      <c r="D30" s="80"/>
      <c r="E30" s="54">
        <v>45367</v>
      </c>
      <c r="F30" s="5"/>
      <c r="G30" s="4"/>
      <c r="H30" s="4"/>
      <c r="I30" s="5">
        <v>200000</v>
      </c>
      <c r="J30" s="35" t="s">
        <v>28</v>
      </c>
      <c r="K30" s="7"/>
    </row>
    <row r="31" spans="1:11" ht="21.75" customHeight="1" x14ac:dyDescent="0.2">
      <c r="A31" s="6">
        <v>11</v>
      </c>
      <c r="B31" s="96"/>
      <c r="C31" s="97"/>
      <c r="D31" s="98"/>
      <c r="E31" s="54"/>
      <c r="F31" s="16"/>
      <c r="G31" s="15"/>
      <c r="H31" s="15"/>
      <c r="I31" s="16"/>
      <c r="J31" s="51"/>
      <c r="K31" s="17"/>
    </row>
    <row r="32" spans="1:11" ht="21.75" customHeight="1" x14ac:dyDescent="0.2">
      <c r="A32" s="6">
        <v>12</v>
      </c>
      <c r="B32" s="96"/>
      <c r="C32" s="97"/>
      <c r="D32" s="98"/>
      <c r="E32" s="54"/>
      <c r="F32" s="16"/>
      <c r="G32" s="15"/>
      <c r="H32" s="15"/>
      <c r="I32" s="16"/>
      <c r="J32" s="51"/>
      <c r="K32" s="17"/>
    </row>
    <row r="33" spans="1:11" ht="21.75" customHeight="1" x14ac:dyDescent="0.2">
      <c r="A33" s="6">
        <v>13</v>
      </c>
      <c r="B33" s="96"/>
      <c r="C33" s="97"/>
      <c r="D33" s="98"/>
      <c r="E33" s="54"/>
      <c r="F33" s="16"/>
      <c r="G33" s="15"/>
      <c r="H33" s="15"/>
      <c r="I33" s="16"/>
      <c r="J33" s="51"/>
      <c r="K33" s="17"/>
    </row>
    <row r="34" spans="1:11" ht="21.75" customHeight="1" x14ac:dyDescent="0.2">
      <c r="A34" s="6">
        <v>14</v>
      </c>
      <c r="B34" s="96"/>
      <c r="C34" s="97"/>
      <c r="D34" s="98"/>
      <c r="E34" s="54"/>
      <c r="F34" s="16"/>
      <c r="G34" s="15"/>
      <c r="H34" s="15"/>
      <c r="I34" s="16"/>
      <c r="J34" s="51"/>
      <c r="K34" s="17"/>
    </row>
    <row r="35" spans="1:11" ht="21.75" customHeight="1" x14ac:dyDescent="0.2">
      <c r="A35" s="6">
        <v>15</v>
      </c>
      <c r="B35" s="96"/>
      <c r="C35" s="97"/>
      <c r="D35" s="98"/>
      <c r="E35" s="54"/>
      <c r="F35" s="16"/>
      <c r="G35" s="15"/>
      <c r="H35" s="15"/>
      <c r="I35" s="16"/>
      <c r="J35" s="51"/>
      <c r="K35" s="17"/>
    </row>
    <row r="36" spans="1:11" ht="21.75" customHeight="1" x14ac:dyDescent="0.2">
      <c r="A36" s="6">
        <v>16</v>
      </c>
      <c r="B36" s="96"/>
      <c r="C36" s="97"/>
      <c r="D36" s="98"/>
      <c r="E36" s="54"/>
      <c r="F36" s="16"/>
      <c r="G36" s="15"/>
      <c r="H36" s="15"/>
      <c r="I36" s="16"/>
      <c r="J36" s="51"/>
      <c r="K36" s="17"/>
    </row>
    <row r="37" spans="1:11" ht="21.75" customHeight="1" x14ac:dyDescent="0.2">
      <c r="A37" s="6">
        <v>17</v>
      </c>
      <c r="B37" s="96"/>
      <c r="C37" s="97"/>
      <c r="D37" s="98"/>
      <c r="E37" s="54"/>
      <c r="F37" s="16"/>
      <c r="G37" s="15"/>
      <c r="H37" s="15"/>
      <c r="I37" s="16"/>
      <c r="J37" s="51"/>
      <c r="K37" s="17"/>
    </row>
    <row r="38" spans="1:11" ht="21.75" customHeight="1" x14ac:dyDescent="0.2">
      <c r="A38" s="6">
        <v>18</v>
      </c>
      <c r="B38" s="96"/>
      <c r="C38" s="97"/>
      <c r="D38" s="98"/>
      <c r="E38" s="54"/>
      <c r="F38" s="16"/>
      <c r="G38" s="15"/>
      <c r="H38" s="15"/>
      <c r="I38" s="16"/>
      <c r="J38" s="51"/>
      <c r="K38" s="17"/>
    </row>
    <row r="39" spans="1:11" ht="21.75" customHeight="1" thickBot="1" x14ac:dyDescent="0.25">
      <c r="A39" s="6">
        <v>19</v>
      </c>
      <c r="B39" s="81"/>
      <c r="C39" s="82"/>
      <c r="D39" s="83"/>
      <c r="E39" s="54"/>
      <c r="F39" s="16"/>
      <c r="G39" s="15"/>
      <c r="H39" s="15"/>
      <c r="I39" s="16"/>
      <c r="J39" s="51"/>
      <c r="K39" s="17"/>
    </row>
    <row r="40" spans="1:11" ht="30" customHeight="1" thickTop="1" thickBot="1" x14ac:dyDescent="0.25">
      <c r="A40" s="77" t="s">
        <v>13</v>
      </c>
      <c r="B40" s="72"/>
      <c r="C40" s="72"/>
      <c r="D40" s="72"/>
      <c r="E40" s="21"/>
      <c r="F40" s="21"/>
      <c r="G40" s="20"/>
      <c r="H40" s="20"/>
      <c r="I40" s="60">
        <f>SUM(I23:I39)</f>
        <v>760000</v>
      </c>
      <c r="J40" s="49">
        <f>SUM(J23:J39)</f>
        <v>0</v>
      </c>
      <c r="K40" s="22"/>
    </row>
    <row r="41" spans="1:11" ht="54.75" customHeight="1" thickTop="1" thickBot="1" x14ac:dyDescent="0.25">
      <c r="A41" s="18"/>
      <c r="B41" s="71" t="s">
        <v>13</v>
      </c>
      <c r="C41" s="72"/>
      <c r="D41" s="73"/>
      <c r="E41" s="21"/>
      <c r="F41" s="21"/>
      <c r="G41" s="20"/>
      <c r="H41" s="20"/>
      <c r="I41" s="20"/>
      <c r="J41" s="49">
        <f>J21-J40</f>
        <v>0</v>
      </c>
      <c r="K41" s="22"/>
    </row>
    <row r="42" spans="1:11" ht="15" thickTop="1" x14ac:dyDescent="0.2"/>
  </sheetData>
  <mergeCells count="18">
    <mergeCell ref="K2:K3"/>
    <mergeCell ref="A21:D21"/>
    <mergeCell ref="A22:D22"/>
    <mergeCell ref="B23:D23"/>
    <mergeCell ref="A2:A3"/>
    <mergeCell ref="C2:C3"/>
    <mergeCell ref="D2:D3"/>
    <mergeCell ref="J2:J3"/>
    <mergeCell ref="A40:D40"/>
    <mergeCell ref="B41:D41"/>
    <mergeCell ref="B29:D29"/>
    <mergeCell ref="B24:D24"/>
    <mergeCell ref="B25:D25"/>
    <mergeCell ref="B26:D26"/>
    <mergeCell ref="B27:D27"/>
    <mergeCell ref="B28:D28"/>
    <mergeCell ref="B30:D30"/>
    <mergeCell ref="B39:D39"/>
  </mergeCells>
  <phoneticPr fontId="7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8703CC-7866-49A7-8A1C-7132DD8D3841}">
  <dimension ref="A1:K27"/>
  <sheetViews>
    <sheetView showGridLines="0" rightToLeft="1" tabSelected="1" zoomScale="85" zoomScaleNormal="85" workbookViewId="0">
      <pane ySplit="3" topLeftCell="A15" activePane="bottomLeft" state="frozen"/>
      <selection pane="bottomLeft" activeCell="J25" sqref="J25:J26"/>
    </sheetView>
  </sheetViews>
  <sheetFormatPr defaultRowHeight="14.25" x14ac:dyDescent="0.2"/>
  <cols>
    <col min="1" max="1" width="9" style="1"/>
    <col min="2" max="2" width="32.25" style="1" customWidth="1"/>
    <col min="3" max="3" width="16" style="1" customWidth="1"/>
    <col min="4" max="4" width="9.75" style="1" customWidth="1"/>
    <col min="5" max="5" width="13.75" style="2" bestFit="1" customWidth="1"/>
    <col min="6" max="6" width="13" style="2" bestFit="1" customWidth="1"/>
    <col min="7" max="7" width="15.25" style="1" bestFit="1" customWidth="1"/>
    <col min="8" max="8" width="15.375" style="1" bestFit="1" customWidth="1"/>
    <col min="9" max="9" width="19.875" style="1" customWidth="1"/>
    <col min="10" max="10" width="17.125" style="52" customWidth="1"/>
    <col min="11" max="11" width="15.375" style="1" customWidth="1"/>
    <col min="12" max="12" width="14" style="1" customWidth="1"/>
    <col min="13" max="16384" width="9" style="1"/>
  </cols>
  <sheetData>
    <row r="1" spans="1:11" s="26" customFormat="1" ht="57" customHeight="1" thickBot="1" x14ac:dyDescent="0.25">
      <c r="A1" s="25" t="s">
        <v>27</v>
      </c>
      <c r="B1" s="25" t="s">
        <v>28</v>
      </c>
      <c r="C1" s="25"/>
      <c r="E1" s="28"/>
      <c r="F1" s="28"/>
      <c r="G1" s="27"/>
      <c r="H1" s="27"/>
      <c r="I1" s="27"/>
      <c r="J1" s="45"/>
      <c r="K1" s="27"/>
    </row>
    <row r="2" spans="1:11" ht="32.25" customHeight="1" thickTop="1" x14ac:dyDescent="0.2">
      <c r="A2" s="84" t="s">
        <v>6</v>
      </c>
      <c r="B2" s="3" t="s">
        <v>7</v>
      </c>
      <c r="C2" s="86" t="s">
        <v>8</v>
      </c>
      <c r="D2" s="92" t="s">
        <v>10</v>
      </c>
      <c r="E2" s="3"/>
      <c r="F2" s="3"/>
      <c r="G2" s="3" t="s">
        <v>49</v>
      </c>
      <c r="H2" s="3" t="s">
        <v>53</v>
      </c>
      <c r="I2" s="3"/>
      <c r="J2" s="94" t="s">
        <v>40</v>
      </c>
      <c r="K2" s="69" t="s">
        <v>17</v>
      </c>
    </row>
    <row r="3" spans="1:11" ht="43.5" thickBot="1" x14ac:dyDescent="0.25">
      <c r="A3" s="85"/>
      <c r="B3" s="8" t="s">
        <v>25</v>
      </c>
      <c r="C3" s="87"/>
      <c r="D3" s="93"/>
      <c r="E3" s="9" t="s">
        <v>15</v>
      </c>
      <c r="F3" s="32" t="s">
        <v>44</v>
      </c>
      <c r="G3" s="31" t="s">
        <v>52</v>
      </c>
      <c r="H3" s="31" t="s">
        <v>50</v>
      </c>
      <c r="I3" s="31" t="s">
        <v>51</v>
      </c>
      <c r="J3" s="95"/>
      <c r="K3" s="70"/>
    </row>
    <row r="4" spans="1:11" ht="27.75" customHeight="1" thickTop="1" x14ac:dyDescent="0.2">
      <c r="A4" s="10">
        <v>1</v>
      </c>
      <c r="B4" s="11"/>
      <c r="C4" s="11" t="s">
        <v>26</v>
      </c>
      <c r="D4" s="11">
        <v>7</v>
      </c>
      <c r="E4" s="12">
        <v>250000</v>
      </c>
      <c r="F4" s="61">
        <f t="shared" ref="F4:F5" si="0">+E4*D4</f>
        <v>1750000</v>
      </c>
      <c r="G4" s="33"/>
      <c r="H4" s="33"/>
      <c r="I4" s="36">
        <f>+F4-G4-H4</f>
        <v>1750000</v>
      </c>
      <c r="J4" s="36"/>
      <c r="K4" s="13"/>
    </row>
    <row r="5" spans="1:11" ht="21.75" customHeight="1" thickBot="1" x14ac:dyDescent="0.25">
      <c r="A5" s="6">
        <v>2</v>
      </c>
      <c r="B5" s="4"/>
      <c r="C5" s="4"/>
      <c r="D5" s="4"/>
      <c r="E5" s="5"/>
      <c r="F5" s="61"/>
      <c r="G5" s="35"/>
      <c r="H5" s="33"/>
      <c r="I5" s="36">
        <f>+F5+H5-G5</f>
        <v>0</v>
      </c>
      <c r="J5" s="36"/>
      <c r="K5" s="7"/>
    </row>
    <row r="6" spans="1:11" ht="21.75" customHeight="1" thickTop="1" thickBot="1" x14ac:dyDescent="0.25">
      <c r="A6" s="37"/>
      <c r="B6" s="18"/>
      <c r="C6" s="40"/>
      <c r="D6" s="40"/>
      <c r="E6" s="41"/>
      <c r="F6" s="41"/>
      <c r="G6" s="42"/>
      <c r="H6" s="42"/>
      <c r="I6" s="43">
        <f>SUM(I4:I5)</f>
        <v>1750000</v>
      </c>
      <c r="J6" s="48"/>
      <c r="K6" s="44"/>
    </row>
    <row r="7" spans="1:11" ht="30" customHeight="1" thickTop="1" thickBot="1" x14ac:dyDescent="0.25">
      <c r="A7" s="77" t="s">
        <v>13</v>
      </c>
      <c r="B7" s="72"/>
      <c r="C7" s="72"/>
      <c r="D7" s="72"/>
      <c r="E7" s="21"/>
      <c r="F7" s="21"/>
      <c r="G7" s="20"/>
      <c r="H7" s="20"/>
      <c r="I7" s="20"/>
      <c r="J7" s="49"/>
      <c r="K7" s="22"/>
    </row>
    <row r="8" spans="1:11" ht="36.75" customHeight="1" thickTop="1" x14ac:dyDescent="0.2">
      <c r="A8" s="74" t="s">
        <v>31</v>
      </c>
      <c r="B8" s="75"/>
      <c r="C8" s="75"/>
      <c r="D8" s="76"/>
      <c r="E8" s="23"/>
      <c r="F8" s="23"/>
      <c r="G8" s="3"/>
      <c r="H8" s="3"/>
      <c r="I8" s="3"/>
      <c r="J8" s="50"/>
      <c r="K8" s="24"/>
    </row>
    <row r="9" spans="1:11" ht="26.25" customHeight="1" x14ac:dyDescent="0.2">
      <c r="A9" s="100">
        <v>1</v>
      </c>
      <c r="B9" s="78" t="s">
        <v>81</v>
      </c>
      <c r="C9" s="79"/>
      <c r="D9" s="80"/>
      <c r="E9" s="12"/>
      <c r="F9" s="12"/>
      <c r="G9" s="11"/>
      <c r="H9" s="11"/>
      <c r="I9" s="12">
        <v>50000</v>
      </c>
      <c r="J9" s="36" t="s">
        <v>69</v>
      </c>
      <c r="K9" s="13"/>
    </row>
    <row r="10" spans="1:11" ht="21.75" customHeight="1" x14ac:dyDescent="0.2">
      <c r="A10" s="100">
        <v>2</v>
      </c>
      <c r="B10" s="78" t="s">
        <v>75</v>
      </c>
      <c r="C10" s="79"/>
      <c r="D10" s="80"/>
      <c r="E10" s="54"/>
      <c r="F10" s="5"/>
      <c r="G10" s="4"/>
      <c r="H10" s="4"/>
      <c r="I10" s="5">
        <v>100000</v>
      </c>
      <c r="J10" s="99" t="s">
        <v>28</v>
      </c>
      <c r="K10" s="68">
        <v>45344</v>
      </c>
    </row>
    <row r="11" spans="1:11" ht="21.75" customHeight="1" x14ac:dyDescent="0.2">
      <c r="A11" s="100">
        <v>3</v>
      </c>
      <c r="B11" s="78" t="s">
        <v>78</v>
      </c>
      <c r="C11" s="79"/>
      <c r="D11" s="80"/>
      <c r="E11" s="54"/>
      <c r="F11" s="5"/>
      <c r="G11" s="4"/>
      <c r="H11" s="4"/>
      <c r="I11" s="5">
        <v>100000</v>
      </c>
      <c r="J11" s="99" t="s">
        <v>28</v>
      </c>
      <c r="K11" s="68">
        <v>45350</v>
      </c>
    </row>
    <row r="12" spans="1:11" ht="21.75" customHeight="1" x14ac:dyDescent="0.2">
      <c r="A12" s="100">
        <v>4</v>
      </c>
      <c r="B12" s="78" t="s">
        <v>79</v>
      </c>
      <c r="C12" s="79"/>
      <c r="D12" s="80"/>
      <c r="E12" s="54"/>
      <c r="F12" s="5"/>
      <c r="G12" s="4"/>
      <c r="H12" s="4"/>
      <c r="I12" s="5">
        <v>60000</v>
      </c>
      <c r="J12" s="99" t="s">
        <v>28</v>
      </c>
      <c r="K12" s="68">
        <v>45354</v>
      </c>
    </row>
    <row r="13" spans="1:11" ht="21.75" customHeight="1" x14ac:dyDescent="0.2">
      <c r="A13" s="100">
        <v>5</v>
      </c>
      <c r="B13" s="78" t="s">
        <v>80</v>
      </c>
      <c r="C13" s="79"/>
      <c r="D13" s="80"/>
      <c r="E13" s="54"/>
      <c r="F13" s="5"/>
      <c r="G13" s="4"/>
      <c r="H13" s="4"/>
      <c r="I13" s="5">
        <v>40000</v>
      </c>
      <c r="J13" s="99" t="s">
        <v>28</v>
      </c>
      <c r="K13" s="68">
        <v>45363</v>
      </c>
    </row>
    <row r="14" spans="1:11" ht="21.75" customHeight="1" x14ac:dyDescent="0.2">
      <c r="A14" s="100">
        <v>6</v>
      </c>
      <c r="B14" s="78" t="s">
        <v>82</v>
      </c>
      <c r="C14" s="79"/>
      <c r="D14" s="80"/>
      <c r="E14" s="54"/>
      <c r="F14" s="5"/>
      <c r="G14" s="4"/>
      <c r="H14" s="4"/>
      <c r="I14" s="5">
        <v>100000</v>
      </c>
      <c r="J14" s="35" t="s">
        <v>69</v>
      </c>
      <c r="K14" s="68"/>
    </row>
    <row r="15" spans="1:11" ht="21.75" customHeight="1" x14ac:dyDescent="0.2">
      <c r="A15" s="100">
        <v>7</v>
      </c>
      <c r="B15" s="78" t="s">
        <v>83</v>
      </c>
      <c r="C15" s="79"/>
      <c r="D15" s="80"/>
      <c r="E15" s="54"/>
      <c r="F15" s="5"/>
      <c r="G15" s="4"/>
      <c r="H15" s="4"/>
      <c r="I15" s="5">
        <v>600000</v>
      </c>
      <c r="J15" s="35" t="s">
        <v>69</v>
      </c>
      <c r="K15" s="68"/>
    </row>
    <row r="16" spans="1:11" ht="21.75" customHeight="1" x14ac:dyDescent="0.2">
      <c r="A16" s="100">
        <v>8</v>
      </c>
      <c r="B16" s="78" t="s">
        <v>84</v>
      </c>
      <c r="C16" s="79"/>
      <c r="D16" s="80"/>
      <c r="E16" s="54"/>
      <c r="F16" s="5"/>
      <c r="G16" s="4"/>
      <c r="H16" s="4"/>
      <c r="I16" s="5">
        <v>100000</v>
      </c>
      <c r="J16" s="35" t="s">
        <v>69</v>
      </c>
      <c r="K16" s="68"/>
    </row>
    <row r="17" spans="1:11" ht="21.75" customHeight="1" x14ac:dyDescent="0.2">
      <c r="A17" s="100">
        <v>9</v>
      </c>
      <c r="B17" s="78" t="s">
        <v>85</v>
      </c>
      <c r="C17" s="79"/>
      <c r="D17" s="80"/>
      <c r="E17" s="54"/>
      <c r="F17" s="5"/>
      <c r="G17" s="4"/>
      <c r="H17" s="4"/>
      <c r="I17" s="5">
        <v>50000</v>
      </c>
      <c r="J17" s="35" t="s">
        <v>69</v>
      </c>
      <c r="K17" s="7"/>
    </row>
    <row r="18" spans="1:11" ht="21.75" customHeight="1" x14ac:dyDescent="0.2">
      <c r="A18" s="100">
        <v>10</v>
      </c>
      <c r="B18" s="78" t="s">
        <v>86</v>
      </c>
      <c r="C18" s="79"/>
      <c r="D18" s="80"/>
      <c r="E18" s="54"/>
      <c r="F18" s="5"/>
      <c r="G18" s="4"/>
      <c r="H18" s="4"/>
      <c r="I18" s="5">
        <v>50000</v>
      </c>
      <c r="J18" s="35" t="s">
        <v>69</v>
      </c>
      <c r="K18" s="7"/>
    </row>
    <row r="19" spans="1:11" ht="21.75" customHeight="1" x14ac:dyDescent="0.2">
      <c r="A19" s="100">
        <v>11</v>
      </c>
      <c r="B19" s="78" t="s">
        <v>87</v>
      </c>
      <c r="C19" s="79"/>
      <c r="D19" s="80"/>
      <c r="E19" s="54"/>
      <c r="F19" s="5"/>
      <c r="G19" s="4"/>
      <c r="H19" s="4"/>
      <c r="I19" s="5">
        <v>50000</v>
      </c>
      <c r="J19" s="35" t="s">
        <v>69</v>
      </c>
      <c r="K19" s="7"/>
    </row>
    <row r="20" spans="1:11" ht="21.75" customHeight="1" x14ac:dyDescent="0.2">
      <c r="A20" s="100">
        <v>12</v>
      </c>
      <c r="B20" s="78" t="s">
        <v>88</v>
      </c>
      <c r="C20" s="79"/>
      <c r="D20" s="80"/>
      <c r="E20" s="54"/>
      <c r="F20" s="5"/>
      <c r="G20" s="4"/>
      <c r="H20" s="4"/>
      <c r="I20" s="5">
        <v>50000</v>
      </c>
      <c r="J20" s="35" t="s">
        <v>69</v>
      </c>
      <c r="K20" s="7"/>
    </row>
    <row r="21" spans="1:11" ht="21.75" customHeight="1" x14ac:dyDescent="0.2">
      <c r="A21" s="100">
        <v>13</v>
      </c>
      <c r="B21" s="78" t="s">
        <v>89</v>
      </c>
      <c r="C21" s="79"/>
      <c r="D21" s="80"/>
      <c r="E21" s="54"/>
      <c r="F21" s="5"/>
      <c r="G21" s="4"/>
      <c r="H21" s="4"/>
      <c r="I21" s="5">
        <v>50000</v>
      </c>
      <c r="J21" s="35" t="s">
        <v>69</v>
      </c>
      <c r="K21" s="7"/>
    </row>
    <row r="22" spans="1:11" ht="21.75" customHeight="1" x14ac:dyDescent="0.2">
      <c r="A22" s="100">
        <v>14</v>
      </c>
      <c r="B22" s="78" t="s">
        <v>90</v>
      </c>
      <c r="C22" s="79"/>
      <c r="D22" s="80"/>
      <c r="E22" s="54"/>
      <c r="F22" s="5"/>
      <c r="G22" s="4"/>
      <c r="H22" s="4"/>
      <c r="I22" s="5">
        <v>50000</v>
      </c>
      <c r="J22" s="35" t="s">
        <v>69</v>
      </c>
      <c r="K22" s="7"/>
    </row>
    <row r="23" spans="1:11" ht="21.75" customHeight="1" x14ac:dyDescent="0.2">
      <c r="A23" s="100">
        <v>15</v>
      </c>
      <c r="B23" s="78"/>
      <c r="C23" s="79"/>
      <c r="D23" s="80"/>
      <c r="E23" s="54"/>
      <c r="F23" s="5"/>
      <c r="G23" s="4"/>
      <c r="H23" s="4"/>
      <c r="I23" s="5"/>
      <c r="J23" s="35"/>
      <c r="K23" s="7"/>
    </row>
    <row r="24" spans="1:11" ht="21.75" customHeight="1" thickBot="1" x14ac:dyDescent="0.25">
      <c r="A24" s="100">
        <v>16</v>
      </c>
      <c r="B24" s="81"/>
      <c r="C24" s="82"/>
      <c r="D24" s="83"/>
      <c r="E24" s="54"/>
      <c r="F24" s="16"/>
      <c r="G24" s="15"/>
      <c r="H24" s="15"/>
      <c r="I24" s="101">
        <v>300000</v>
      </c>
      <c r="J24" s="102" t="s">
        <v>91</v>
      </c>
      <c r="K24" s="17"/>
    </row>
    <row r="25" spans="1:11" ht="30" customHeight="1" thickTop="1" thickBot="1" x14ac:dyDescent="0.25">
      <c r="A25" s="77" t="s">
        <v>13</v>
      </c>
      <c r="B25" s="72"/>
      <c r="C25" s="72"/>
      <c r="D25" s="72"/>
      <c r="E25" s="21"/>
      <c r="F25" s="21"/>
      <c r="G25" s="20"/>
      <c r="H25" s="20"/>
      <c r="I25" s="60">
        <f>SUM(I9:I24)</f>
        <v>1750000</v>
      </c>
      <c r="J25" s="49"/>
      <c r="K25" s="22"/>
    </row>
    <row r="26" spans="1:11" ht="54.75" customHeight="1" thickTop="1" thickBot="1" x14ac:dyDescent="0.25">
      <c r="A26" s="18"/>
      <c r="B26" s="71" t="s">
        <v>13</v>
      </c>
      <c r="C26" s="72"/>
      <c r="D26" s="73"/>
      <c r="E26" s="21"/>
      <c r="F26" s="21"/>
      <c r="G26" s="20"/>
      <c r="H26" s="20"/>
      <c r="I26" s="104">
        <f>I25-I6</f>
        <v>0</v>
      </c>
      <c r="J26" s="49"/>
      <c r="K26" s="22"/>
    </row>
    <row r="27" spans="1:11" ht="15" thickTop="1" x14ac:dyDescent="0.2"/>
  </sheetData>
  <mergeCells count="25">
    <mergeCell ref="K2:K3"/>
    <mergeCell ref="A7:D7"/>
    <mergeCell ref="B9:D9"/>
    <mergeCell ref="B18:D18"/>
    <mergeCell ref="B19:D19"/>
    <mergeCell ref="B14:D14"/>
    <mergeCell ref="A2:A3"/>
    <mergeCell ref="C2:C3"/>
    <mergeCell ref="D2:D3"/>
    <mergeCell ref="J2:J3"/>
    <mergeCell ref="A8:D8"/>
    <mergeCell ref="B10:D10"/>
    <mergeCell ref="B11:D11"/>
    <mergeCell ref="B12:D12"/>
    <mergeCell ref="B13:D13"/>
    <mergeCell ref="B26:D26"/>
    <mergeCell ref="B15:D15"/>
    <mergeCell ref="B16:D16"/>
    <mergeCell ref="B17:D17"/>
    <mergeCell ref="B23:D23"/>
    <mergeCell ref="B24:D24"/>
    <mergeCell ref="A25:D25"/>
    <mergeCell ref="B20:D20"/>
    <mergeCell ref="B21:D21"/>
    <mergeCell ref="B22:D22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29"/>
  <sheetViews>
    <sheetView rightToLeft="1" workbookViewId="0">
      <selection activeCell="C1" sqref="C1"/>
    </sheetView>
  </sheetViews>
  <sheetFormatPr defaultRowHeight="14.25" x14ac:dyDescent="0.2"/>
  <cols>
    <col min="1" max="1" width="9" style="1"/>
    <col min="2" max="2" width="34.125" style="1" customWidth="1"/>
    <col min="3" max="3" width="16" style="1" customWidth="1"/>
    <col min="4" max="4" width="13.125" style="1" customWidth="1"/>
    <col min="5" max="5" width="9" style="1"/>
    <col min="6" max="6" width="12.625" style="1" bestFit="1" customWidth="1"/>
    <col min="7" max="7" width="9" style="1"/>
    <col min="8" max="8" width="11.375" style="2" bestFit="1" customWidth="1"/>
    <col min="9" max="9" width="13.75" style="2" bestFit="1" customWidth="1"/>
    <col min="10" max="10" width="12.375" style="1" bestFit="1" customWidth="1"/>
    <col min="11" max="11" width="17.125" style="2" customWidth="1"/>
    <col min="12" max="12" width="12.375" style="1" bestFit="1" customWidth="1"/>
    <col min="13" max="16384" width="9" style="1"/>
  </cols>
  <sheetData>
    <row r="1" spans="1:12" s="26" customFormat="1" ht="57" customHeight="1" thickBot="1" x14ac:dyDescent="0.25">
      <c r="A1" s="25" t="s">
        <v>27</v>
      </c>
      <c r="B1" s="25" t="s">
        <v>28</v>
      </c>
      <c r="C1" s="25" t="s">
        <v>72</v>
      </c>
      <c r="E1" s="26" t="s">
        <v>32</v>
      </c>
      <c r="F1" s="27"/>
      <c r="G1" s="26" t="s">
        <v>33</v>
      </c>
      <c r="H1" s="28"/>
      <c r="I1" s="28"/>
      <c r="J1" s="27"/>
      <c r="K1" s="28"/>
      <c r="L1" s="27"/>
    </row>
    <row r="2" spans="1:12" ht="32.25" customHeight="1" thickTop="1" x14ac:dyDescent="0.2">
      <c r="A2" s="84" t="s">
        <v>6</v>
      </c>
      <c r="B2" s="3" t="s">
        <v>7</v>
      </c>
      <c r="C2" s="86" t="s">
        <v>8</v>
      </c>
      <c r="D2" s="86" t="s">
        <v>9</v>
      </c>
      <c r="E2" s="86" t="s">
        <v>10</v>
      </c>
      <c r="F2" s="86"/>
      <c r="G2" s="86"/>
      <c r="H2" s="86"/>
      <c r="I2" s="3"/>
      <c r="J2" s="3"/>
      <c r="K2" s="88" t="s">
        <v>40</v>
      </c>
      <c r="L2" s="69" t="s">
        <v>17</v>
      </c>
    </row>
    <row r="3" spans="1:12" ht="32.25" customHeight="1" thickBot="1" x14ac:dyDescent="0.25">
      <c r="A3" s="85"/>
      <c r="B3" s="8" t="s">
        <v>25</v>
      </c>
      <c r="C3" s="87"/>
      <c r="D3" s="87"/>
      <c r="E3" s="8" t="s">
        <v>11</v>
      </c>
      <c r="F3" s="8" t="s">
        <v>12</v>
      </c>
      <c r="G3" s="9" t="s">
        <v>13</v>
      </c>
      <c r="H3" s="9" t="s">
        <v>15</v>
      </c>
      <c r="I3" s="32" t="s">
        <v>44</v>
      </c>
      <c r="J3" s="31" t="s">
        <v>39</v>
      </c>
      <c r="K3" s="89"/>
      <c r="L3" s="70"/>
    </row>
    <row r="4" spans="1:12" ht="21.75" customHeight="1" thickTop="1" x14ac:dyDescent="0.2">
      <c r="A4" s="10">
        <v>1</v>
      </c>
      <c r="B4" s="11" t="s">
        <v>0</v>
      </c>
      <c r="C4" s="11" t="s">
        <v>26</v>
      </c>
      <c r="D4" s="11"/>
      <c r="E4" s="11"/>
      <c r="F4" s="11"/>
      <c r="G4" s="11">
        <f>+F4+E4</f>
        <v>0</v>
      </c>
      <c r="H4" s="12"/>
      <c r="I4" s="12">
        <f>+H4*G4</f>
        <v>0</v>
      </c>
      <c r="J4" s="33"/>
      <c r="K4" s="12">
        <f>+J4*G4*H4</f>
        <v>0</v>
      </c>
      <c r="L4" s="13"/>
    </row>
    <row r="5" spans="1:12" ht="21.75" customHeight="1" x14ac:dyDescent="0.2">
      <c r="A5" s="6">
        <v>2</v>
      </c>
      <c r="B5" s="4" t="s">
        <v>1</v>
      </c>
      <c r="C5" s="4" t="s">
        <v>26</v>
      </c>
      <c r="D5" s="4"/>
      <c r="E5" s="4"/>
      <c r="F5" s="4"/>
      <c r="G5" s="11">
        <f t="shared" ref="G5:G16" si="0">+F5+E5</f>
        <v>0</v>
      </c>
      <c r="H5" s="5"/>
      <c r="I5" s="12">
        <f t="shared" ref="I5:I17" si="1">+H5*G5</f>
        <v>0</v>
      </c>
      <c r="J5" s="34"/>
      <c r="K5" s="12">
        <f t="shared" ref="K5:K9" si="2">+J5*G5*H5</f>
        <v>0</v>
      </c>
      <c r="L5" s="7"/>
    </row>
    <row r="6" spans="1:12" ht="21.75" customHeight="1" x14ac:dyDescent="0.2">
      <c r="A6" s="6">
        <v>3</v>
      </c>
      <c r="B6" s="4" t="s">
        <v>2</v>
      </c>
      <c r="C6" s="4" t="s">
        <v>26</v>
      </c>
      <c r="D6" s="4"/>
      <c r="E6" s="4"/>
      <c r="F6" s="4"/>
      <c r="G6" s="11">
        <f t="shared" si="0"/>
        <v>0</v>
      </c>
      <c r="H6" s="5"/>
      <c r="I6" s="12">
        <f t="shared" si="1"/>
        <v>0</v>
      </c>
      <c r="J6" s="34"/>
      <c r="K6" s="12">
        <f t="shared" si="2"/>
        <v>0</v>
      </c>
      <c r="L6" s="7"/>
    </row>
    <row r="7" spans="1:12" ht="21.75" customHeight="1" x14ac:dyDescent="0.2">
      <c r="A7" s="6">
        <v>4</v>
      </c>
      <c r="B7" s="4" t="s">
        <v>3</v>
      </c>
      <c r="C7" s="4" t="s">
        <v>26</v>
      </c>
      <c r="D7" s="4"/>
      <c r="E7" s="4"/>
      <c r="F7" s="4"/>
      <c r="G7" s="11">
        <f t="shared" si="0"/>
        <v>0</v>
      </c>
      <c r="H7" s="5"/>
      <c r="I7" s="12">
        <f t="shared" si="1"/>
        <v>0</v>
      </c>
      <c r="J7" s="34"/>
      <c r="K7" s="12">
        <f t="shared" si="2"/>
        <v>0</v>
      </c>
      <c r="L7" s="7"/>
    </row>
    <row r="8" spans="1:12" ht="21.75" customHeight="1" x14ac:dyDescent="0.2">
      <c r="A8" s="6">
        <v>5</v>
      </c>
      <c r="B8" s="4" t="s">
        <v>4</v>
      </c>
      <c r="C8" s="4" t="s">
        <v>26</v>
      </c>
      <c r="D8" s="4"/>
      <c r="E8" s="4"/>
      <c r="F8" s="4"/>
      <c r="G8" s="11">
        <f t="shared" si="0"/>
        <v>0</v>
      </c>
      <c r="H8" s="5"/>
      <c r="I8" s="12">
        <f t="shared" si="1"/>
        <v>0</v>
      </c>
      <c r="J8" s="34"/>
      <c r="K8" s="12">
        <f t="shared" si="2"/>
        <v>0</v>
      </c>
      <c r="L8" s="7"/>
    </row>
    <row r="9" spans="1:12" ht="21.75" customHeight="1" x14ac:dyDescent="0.2">
      <c r="A9" s="6">
        <v>6</v>
      </c>
      <c r="B9" s="4" t="s">
        <v>5</v>
      </c>
      <c r="C9" s="4" t="s">
        <v>26</v>
      </c>
      <c r="D9" s="4"/>
      <c r="E9" s="4"/>
      <c r="F9" s="4"/>
      <c r="G9" s="11">
        <f t="shared" si="0"/>
        <v>0</v>
      </c>
      <c r="H9" s="30"/>
      <c r="I9" s="12">
        <f t="shared" si="1"/>
        <v>0</v>
      </c>
      <c r="J9" s="34"/>
      <c r="K9" s="12">
        <f t="shared" si="2"/>
        <v>0</v>
      </c>
      <c r="L9" s="7"/>
    </row>
    <row r="10" spans="1:12" ht="21.75" customHeight="1" x14ac:dyDescent="0.2">
      <c r="A10" s="6">
        <v>7</v>
      </c>
      <c r="B10" s="4" t="s">
        <v>18</v>
      </c>
      <c r="C10" s="4" t="s">
        <v>26</v>
      </c>
      <c r="D10" s="4"/>
      <c r="E10" s="4"/>
      <c r="F10" s="4"/>
      <c r="G10" s="11">
        <f t="shared" si="0"/>
        <v>0</v>
      </c>
      <c r="H10" s="30"/>
      <c r="I10" s="12">
        <f t="shared" si="1"/>
        <v>0</v>
      </c>
      <c r="J10" s="34"/>
      <c r="K10" s="30">
        <f>+H10*G10</f>
        <v>0</v>
      </c>
      <c r="L10" s="7"/>
    </row>
    <row r="11" spans="1:12" ht="21.75" customHeight="1" x14ac:dyDescent="0.2">
      <c r="A11" s="6">
        <v>8</v>
      </c>
      <c r="B11" s="4" t="s">
        <v>19</v>
      </c>
      <c r="C11" s="4" t="s">
        <v>26</v>
      </c>
      <c r="D11" s="4"/>
      <c r="E11" s="4"/>
      <c r="F11" s="4"/>
      <c r="G11" s="11">
        <f t="shared" si="0"/>
        <v>0</v>
      </c>
      <c r="H11" s="30"/>
      <c r="I11" s="12">
        <f t="shared" si="1"/>
        <v>0</v>
      </c>
      <c r="J11" s="34"/>
      <c r="K11" s="30">
        <f>+H11*G11</f>
        <v>0</v>
      </c>
      <c r="L11" s="7"/>
    </row>
    <row r="12" spans="1:12" ht="21.75" customHeight="1" x14ac:dyDescent="0.2">
      <c r="A12" s="6">
        <v>9</v>
      </c>
      <c r="B12" s="4" t="s">
        <v>20</v>
      </c>
      <c r="C12" s="4" t="s">
        <v>26</v>
      </c>
      <c r="D12" s="4"/>
      <c r="E12" s="4"/>
      <c r="F12" s="4"/>
      <c r="G12" s="11">
        <f t="shared" si="0"/>
        <v>0</v>
      </c>
      <c r="H12" s="30"/>
      <c r="I12" s="12">
        <f t="shared" si="1"/>
        <v>0</v>
      </c>
      <c r="J12" s="34"/>
      <c r="K12" s="30">
        <f t="shared" ref="K12:K20" si="3">+H12*G12</f>
        <v>0</v>
      </c>
      <c r="L12" s="7"/>
    </row>
    <row r="13" spans="1:12" ht="21.75" customHeight="1" x14ac:dyDescent="0.2">
      <c r="A13" s="6">
        <v>10</v>
      </c>
      <c r="B13" s="4" t="s">
        <v>21</v>
      </c>
      <c r="C13" s="4" t="s">
        <v>26</v>
      </c>
      <c r="D13" s="4"/>
      <c r="E13" s="4"/>
      <c r="F13" s="4"/>
      <c r="G13" s="11">
        <f t="shared" si="0"/>
        <v>0</v>
      </c>
      <c r="H13" s="5"/>
      <c r="I13" s="12">
        <f t="shared" si="1"/>
        <v>0</v>
      </c>
      <c r="J13" s="34"/>
      <c r="K13" s="30">
        <f t="shared" si="3"/>
        <v>0</v>
      </c>
      <c r="L13" s="7"/>
    </row>
    <row r="14" spans="1:12" ht="21.75" customHeight="1" x14ac:dyDescent="0.2">
      <c r="A14" s="6">
        <v>11</v>
      </c>
      <c r="B14" s="4" t="s">
        <v>22</v>
      </c>
      <c r="C14" s="4" t="s">
        <v>26</v>
      </c>
      <c r="D14" s="4"/>
      <c r="E14" s="4"/>
      <c r="F14" s="4"/>
      <c r="G14" s="11">
        <f t="shared" si="0"/>
        <v>0</v>
      </c>
      <c r="H14" s="5"/>
      <c r="I14" s="12">
        <f t="shared" si="1"/>
        <v>0</v>
      </c>
      <c r="J14" s="34"/>
      <c r="K14" s="30">
        <f t="shared" si="3"/>
        <v>0</v>
      </c>
      <c r="L14" s="7"/>
    </row>
    <row r="15" spans="1:12" ht="21.75" customHeight="1" x14ac:dyDescent="0.2">
      <c r="A15" s="6">
        <v>12</v>
      </c>
      <c r="B15" s="4" t="s">
        <v>23</v>
      </c>
      <c r="C15" s="4" t="s">
        <v>26</v>
      </c>
      <c r="D15" s="4"/>
      <c r="E15" s="4"/>
      <c r="F15" s="4"/>
      <c r="G15" s="11">
        <f t="shared" si="0"/>
        <v>0</v>
      </c>
      <c r="H15" s="5"/>
      <c r="I15" s="12">
        <f t="shared" si="1"/>
        <v>0</v>
      </c>
      <c r="J15" s="34"/>
      <c r="K15" s="30">
        <f t="shared" si="3"/>
        <v>0</v>
      </c>
      <c r="L15" s="7"/>
    </row>
    <row r="16" spans="1:12" ht="21.75" customHeight="1" x14ac:dyDescent="0.2">
      <c r="A16" s="6">
        <v>13</v>
      </c>
      <c r="B16" s="4" t="s">
        <v>24</v>
      </c>
      <c r="C16" s="4" t="s">
        <v>26</v>
      </c>
      <c r="D16" s="4"/>
      <c r="E16" s="4"/>
      <c r="F16" s="4"/>
      <c r="G16" s="11">
        <f t="shared" si="0"/>
        <v>0</v>
      </c>
      <c r="H16" s="5"/>
      <c r="I16" s="12">
        <f t="shared" si="1"/>
        <v>0</v>
      </c>
      <c r="J16" s="34"/>
      <c r="K16" s="30">
        <f t="shared" si="3"/>
        <v>0</v>
      </c>
      <c r="L16" s="7"/>
    </row>
    <row r="17" spans="1:12" ht="21.75" customHeight="1" x14ac:dyDescent="0.2">
      <c r="A17" s="6"/>
      <c r="B17" s="4" t="s">
        <v>41</v>
      </c>
      <c r="C17" s="4"/>
      <c r="D17" s="4"/>
      <c r="E17" s="4"/>
      <c r="F17" s="4"/>
      <c r="G17" s="11"/>
      <c r="H17" s="5"/>
      <c r="I17" s="12">
        <f t="shared" si="1"/>
        <v>0</v>
      </c>
      <c r="J17" s="34"/>
      <c r="K17" s="30">
        <f t="shared" si="3"/>
        <v>0</v>
      </c>
      <c r="L17" s="7"/>
    </row>
    <row r="18" spans="1:12" ht="21.75" customHeight="1" x14ac:dyDescent="0.2">
      <c r="A18" s="6"/>
      <c r="B18" s="4" t="s">
        <v>43</v>
      </c>
      <c r="C18" s="4"/>
      <c r="D18" s="4"/>
      <c r="E18" s="4"/>
      <c r="F18" s="4"/>
      <c r="G18" s="11"/>
      <c r="H18" s="5"/>
      <c r="I18" s="12">
        <f>+I5*50%</f>
        <v>0</v>
      </c>
      <c r="J18" s="34"/>
      <c r="K18" s="30">
        <f t="shared" si="3"/>
        <v>0</v>
      </c>
      <c r="L18" s="7"/>
    </row>
    <row r="19" spans="1:12" ht="21.75" customHeight="1" x14ac:dyDescent="0.2">
      <c r="A19" s="6"/>
      <c r="B19" s="4" t="s">
        <v>42</v>
      </c>
      <c r="C19" s="4"/>
      <c r="D19" s="4"/>
      <c r="E19" s="4"/>
      <c r="F19" s="4"/>
      <c r="G19" s="11"/>
      <c r="H19" s="5"/>
      <c r="I19" s="12">
        <f>+I4*10%</f>
        <v>0</v>
      </c>
      <c r="J19" s="34"/>
      <c r="K19" s="30">
        <f t="shared" si="3"/>
        <v>0</v>
      </c>
      <c r="L19" s="7"/>
    </row>
    <row r="20" spans="1:12" ht="21.75" customHeight="1" thickBot="1" x14ac:dyDescent="0.25">
      <c r="A20" s="6"/>
      <c r="B20" s="4"/>
      <c r="C20" s="4"/>
      <c r="D20" s="4"/>
      <c r="E20" s="4"/>
      <c r="F20" s="4"/>
      <c r="G20" s="11"/>
      <c r="H20" s="5"/>
      <c r="I20" s="12"/>
      <c r="J20" s="34"/>
      <c r="K20" s="30">
        <f t="shared" si="3"/>
        <v>0</v>
      </c>
      <c r="L20" s="7"/>
    </row>
    <row r="21" spans="1:12" ht="30" customHeight="1" thickTop="1" thickBot="1" x14ac:dyDescent="0.25">
      <c r="A21" s="77" t="s">
        <v>13</v>
      </c>
      <c r="B21" s="72"/>
      <c r="C21" s="72"/>
      <c r="D21" s="72"/>
      <c r="E21" s="20"/>
      <c r="F21" s="20"/>
      <c r="G21" s="20"/>
      <c r="H21" s="21"/>
      <c r="I21" s="21"/>
      <c r="J21" s="20"/>
      <c r="K21" s="21">
        <f>SUM(K4:K16)</f>
        <v>0</v>
      </c>
      <c r="L21" s="22"/>
    </row>
    <row r="22" spans="1:12" ht="26.25" customHeight="1" thickTop="1" x14ac:dyDescent="0.2">
      <c r="A22" s="74" t="s">
        <v>31</v>
      </c>
      <c r="B22" s="75"/>
      <c r="C22" s="75"/>
      <c r="D22" s="76"/>
      <c r="E22" s="3"/>
      <c r="F22" s="3"/>
      <c r="G22" s="3"/>
      <c r="H22" s="23"/>
      <c r="I22" s="23"/>
      <c r="J22" s="3"/>
      <c r="K22" s="23"/>
      <c r="L22" s="24"/>
    </row>
    <row r="23" spans="1:12" ht="21.75" customHeight="1" x14ac:dyDescent="0.2">
      <c r="A23" s="6">
        <v>1</v>
      </c>
      <c r="B23" s="78"/>
      <c r="C23" s="79"/>
      <c r="D23" s="80"/>
      <c r="E23" s="4"/>
      <c r="F23" s="4"/>
      <c r="G23" s="4"/>
      <c r="H23" s="5"/>
      <c r="I23" s="5"/>
      <c r="J23" s="4"/>
      <c r="K23" s="5"/>
      <c r="L23" s="7"/>
    </row>
    <row r="24" spans="1:12" ht="21.75" customHeight="1" x14ac:dyDescent="0.2">
      <c r="A24" s="6">
        <v>2</v>
      </c>
      <c r="B24" s="78"/>
      <c r="C24" s="79"/>
      <c r="D24" s="80"/>
      <c r="E24" s="4"/>
      <c r="F24" s="4"/>
      <c r="G24" s="4"/>
      <c r="H24" s="5"/>
      <c r="I24" s="5"/>
      <c r="J24" s="4"/>
      <c r="K24" s="5"/>
      <c r="L24" s="7"/>
    </row>
    <row r="25" spans="1:12" ht="21.75" customHeight="1" x14ac:dyDescent="0.2">
      <c r="A25" s="6">
        <v>3</v>
      </c>
      <c r="B25" s="78"/>
      <c r="C25" s="79"/>
      <c r="D25" s="80"/>
      <c r="E25" s="4"/>
      <c r="F25" s="4"/>
      <c r="G25" s="4"/>
      <c r="H25" s="5"/>
      <c r="I25" s="5"/>
      <c r="J25" s="4"/>
      <c r="K25" s="5"/>
      <c r="L25" s="7"/>
    </row>
    <row r="26" spans="1:12" ht="21.75" customHeight="1" thickBot="1" x14ac:dyDescent="0.25">
      <c r="A26" s="14">
        <v>4</v>
      </c>
      <c r="B26" s="81"/>
      <c r="C26" s="82"/>
      <c r="D26" s="83"/>
      <c r="E26" s="15"/>
      <c r="F26" s="15"/>
      <c r="G26" s="15"/>
      <c r="H26" s="16"/>
      <c r="I26" s="16"/>
      <c r="J26" s="15"/>
      <c r="K26" s="16"/>
      <c r="L26" s="17"/>
    </row>
    <row r="27" spans="1:12" ht="30" customHeight="1" thickTop="1" thickBot="1" x14ac:dyDescent="0.25">
      <c r="A27" s="77" t="s">
        <v>13</v>
      </c>
      <c r="B27" s="72"/>
      <c r="C27" s="72"/>
      <c r="D27" s="72"/>
      <c r="E27" s="20"/>
      <c r="F27" s="20"/>
      <c r="G27" s="20"/>
      <c r="H27" s="21"/>
      <c r="I27" s="21"/>
      <c r="J27" s="20"/>
      <c r="K27" s="21">
        <f>SUM(K23:K26)</f>
        <v>0</v>
      </c>
      <c r="L27" s="22"/>
    </row>
    <row r="28" spans="1:12" ht="54.75" customHeight="1" thickTop="1" thickBot="1" x14ac:dyDescent="0.25">
      <c r="A28" s="18"/>
      <c r="B28" s="71" t="s">
        <v>13</v>
      </c>
      <c r="C28" s="72"/>
      <c r="D28" s="73"/>
      <c r="E28" s="19"/>
      <c r="F28" s="20"/>
      <c r="G28" s="20"/>
      <c r="H28" s="21"/>
      <c r="I28" s="21"/>
      <c r="J28" s="20"/>
      <c r="K28" s="21">
        <f>K21-K27</f>
        <v>0</v>
      </c>
      <c r="L28" s="22"/>
    </row>
    <row r="29" spans="1:12" ht="15" thickTop="1" x14ac:dyDescent="0.2"/>
  </sheetData>
  <mergeCells count="14">
    <mergeCell ref="E2:H2"/>
    <mergeCell ref="L2:L3"/>
    <mergeCell ref="A21:D21"/>
    <mergeCell ref="A22:D22"/>
    <mergeCell ref="B23:D23"/>
    <mergeCell ref="A2:A3"/>
    <mergeCell ref="C2:C3"/>
    <mergeCell ref="D2:D3"/>
    <mergeCell ref="K2:K3"/>
    <mergeCell ref="B25:D25"/>
    <mergeCell ref="B26:D26"/>
    <mergeCell ref="A27:D27"/>
    <mergeCell ref="B28:D28"/>
    <mergeCell ref="B24:D2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</vt:i4>
      </vt:variant>
    </vt:vector>
  </HeadingPairs>
  <TitlesOfParts>
    <vt:vector size="7" baseType="lpstr">
      <vt:lpstr>A6</vt:lpstr>
      <vt:lpstr>A3</vt:lpstr>
      <vt:lpstr>A10</vt:lpstr>
      <vt:lpstr>ابراج المستقبل</vt:lpstr>
      <vt:lpstr>باغوص</vt:lpstr>
      <vt:lpstr>Sheet4</vt:lpstr>
      <vt:lpstr>'A3'!Print_Area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El-Wattaneya</dc:creator>
  <cp:lastModifiedBy>-Vip-23</cp:lastModifiedBy>
  <cp:lastPrinted>2024-02-06T13:47:26Z</cp:lastPrinted>
  <dcterms:created xsi:type="dcterms:W3CDTF">2023-11-18T20:53:10Z</dcterms:created>
  <dcterms:modified xsi:type="dcterms:W3CDTF">2024-03-25T00:04:51Z</dcterms:modified>
</cp:coreProperties>
</file>